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ttps://browardbehavioralhc-my.sharepoint.com/personal/dmamby_bbhcflorida_org/Documents/FY 17-18/Website/Forms/Sent 7.9.2018/"/>
    </mc:Choice>
  </mc:AlternateContent>
  <workbookProtection workbookAlgorithmName="SHA-512" workbookHashValue="+q19JaSjFeffud6ZJWRG6NSXotXwFMD/Ti7JmZyr9SHn0Lix+nlziUk2r7uBKx1hiskm4qoXmG5bbwIjonpAug==" workbookSaltValue="jPYlL6B0R5ds0+5Zk2CIkA==" workbookSpinCount="100000" lockStructure="1"/>
  <bookViews>
    <workbookView xWindow="120" yWindow="90" windowWidth="20580" windowHeight="11640" tabRatio="797" firstSheet="2" activeTab="2"/>
  </bookViews>
  <sheets>
    <sheet name="Rates" sheetId="19" state="hidden" r:id="rId1"/>
    <sheet name="Version Control" sheetId="18" state="hidden" r:id="rId2"/>
    <sheet name="Master" sheetId="1" r:id="rId3"/>
    <sheet name="AMH Wrksht" sheetId="2" r:id="rId4"/>
    <sheet name="AMH Non-TANF Inv." sheetId="3" r:id="rId5"/>
    <sheet name="AMH TANF Inv." sheetId="4" r:id="rId6"/>
    <sheet name="AMH Special Funding Inv." sheetId="5" r:id="rId7"/>
    <sheet name="CMH Wrksht" sheetId="6" r:id="rId8"/>
    <sheet name="CMH Non-TANF Inv." sheetId="7" r:id="rId9"/>
    <sheet name="CMH Special Funding Inv." sheetId="8" r:id="rId10"/>
    <sheet name="CMH BNET Inv." sheetId="9" r:id="rId11"/>
    <sheet name="ASA Wrksht" sheetId="10" r:id="rId12"/>
    <sheet name="ASA Non-TANF Inv." sheetId="11" r:id="rId13"/>
    <sheet name="ASA TANF Inv." sheetId="12" r:id="rId14"/>
    <sheet name="ASA Special Funding Inv." sheetId="13" r:id="rId15"/>
    <sheet name="CSA Wrksht" sheetId="14" r:id="rId16"/>
    <sheet name="CSA Non-TANF Inv." sheetId="15" r:id="rId17"/>
    <sheet name="CSA TANF Inv." sheetId="16" r:id="rId18"/>
    <sheet name="CSA Special Funding Inv." sheetId="17" r:id="rId19"/>
  </sheets>
  <definedNames>
    <definedName name="_xlnm.Print_Area" localSheetId="2">Master!$A$1:$G$60</definedName>
  </definedNames>
  <calcPr calcId="171027"/>
</workbook>
</file>

<file path=xl/calcChain.xml><?xml version="1.0" encoding="utf-8"?>
<calcChain xmlns="http://schemas.openxmlformats.org/spreadsheetml/2006/main">
  <c r="B3" i="14" l="1"/>
  <c r="E70" i="17"/>
  <c r="F60" i="17"/>
  <c r="F59" i="17"/>
  <c r="G59" i="17" s="1"/>
  <c r="I59" i="17" s="1"/>
  <c r="F58" i="17"/>
  <c r="G58" i="17" s="1"/>
  <c r="I58" i="17" s="1"/>
  <c r="F57" i="17"/>
  <c r="G57" i="17" s="1"/>
  <c r="I57" i="17" s="1"/>
  <c r="F56" i="17"/>
  <c r="F55" i="17"/>
  <c r="G55" i="17" s="1"/>
  <c r="I55" i="17" s="1"/>
  <c r="F54" i="17"/>
  <c r="C60" i="17"/>
  <c r="C59" i="17"/>
  <c r="C58" i="17"/>
  <c r="C57" i="17"/>
  <c r="C56" i="17"/>
  <c r="C55" i="17"/>
  <c r="C54" i="17"/>
  <c r="B60" i="17"/>
  <c r="A60" i="17"/>
  <c r="B59" i="17"/>
  <c r="A59" i="17"/>
  <c r="B58" i="17"/>
  <c r="A58" i="17"/>
  <c r="B57" i="17"/>
  <c r="A57" i="17"/>
  <c r="B56" i="17"/>
  <c r="A56" i="17"/>
  <c r="B55" i="17"/>
  <c r="A55" i="17"/>
  <c r="B54" i="17"/>
  <c r="A54" i="17"/>
  <c r="E63" i="17"/>
  <c r="K62" i="17"/>
  <c r="H62" i="17"/>
  <c r="J62" i="17" s="1"/>
  <c r="L60" i="17"/>
  <c r="J60" i="17"/>
  <c r="G60" i="17"/>
  <c r="I60" i="17" s="1"/>
  <c r="L59" i="17"/>
  <c r="J59" i="17"/>
  <c r="L58" i="17"/>
  <c r="J58" i="17"/>
  <c r="L57" i="17"/>
  <c r="J57" i="17"/>
  <c r="L56" i="17"/>
  <c r="J56" i="17"/>
  <c r="G56" i="17"/>
  <c r="I56" i="17" s="1"/>
  <c r="L55" i="17"/>
  <c r="J55" i="17"/>
  <c r="L54" i="17"/>
  <c r="J54" i="17"/>
  <c r="G65" i="17"/>
  <c r="I65" i="17"/>
  <c r="I67" i="17" s="1"/>
  <c r="J65" i="17"/>
  <c r="L65" i="17"/>
  <c r="L67" i="17" s="1"/>
  <c r="F67" i="17"/>
  <c r="G67" i="17"/>
  <c r="H67" i="17"/>
  <c r="J67" i="17" s="1"/>
  <c r="K67" i="17"/>
  <c r="E68" i="17"/>
  <c r="A73" i="17"/>
  <c r="B73" i="17"/>
  <c r="C73" i="17"/>
  <c r="F73" i="17"/>
  <c r="G73" i="17"/>
  <c r="I73" i="17"/>
  <c r="L73" i="17"/>
  <c r="A74" i="17"/>
  <c r="B74" i="17"/>
  <c r="C74" i="17"/>
  <c r="F74" i="17"/>
  <c r="G74" i="17"/>
  <c r="I74" i="17"/>
  <c r="L74" i="17"/>
  <c r="F44" i="17"/>
  <c r="F45" i="17"/>
  <c r="F46" i="17"/>
  <c r="G46" i="17" s="1"/>
  <c r="I46" i="17" s="1"/>
  <c r="F47" i="17"/>
  <c r="G47" i="17" s="1"/>
  <c r="I47" i="17" s="1"/>
  <c r="F48" i="17"/>
  <c r="G48" i="17" s="1"/>
  <c r="I48" i="17" s="1"/>
  <c r="F49" i="17"/>
  <c r="F43" i="17"/>
  <c r="C49" i="17"/>
  <c r="C48" i="17"/>
  <c r="C47" i="17"/>
  <c r="C46" i="17"/>
  <c r="C45" i="17"/>
  <c r="C44" i="17"/>
  <c r="C43" i="17"/>
  <c r="B49" i="17"/>
  <c r="A49" i="17"/>
  <c r="B48" i="17"/>
  <c r="A48" i="17"/>
  <c r="B47" i="17"/>
  <c r="A47" i="17"/>
  <c r="B46" i="17"/>
  <c r="A46" i="17"/>
  <c r="B45" i="17"/>
  <c r="A45" i="17"/>
  <c r="B44" i="17"/>
  <c r="A44" i="17"/>
  <c r="B43" i="17"/>
  <c r="A43" i="17"/>
  <c r="E52" i="17"/>
  <c r="K51" i="17"/>
  <c r="H51" i="17"/>
  <c r="J51" i="17" s="1"/>
  <c r="L49" i="17"/>
  <c r="J49" i="17"/>
  <c r="G49" i="17"/>
  <c r="I49" i="17" s="1"/>
  <c r="L48" i="17"/>
  <c r="J48" i="17"/>
  <c r="L47" i="17"/>
  <c r="J47" i="17"/>
  <c r="L46" i="17"/>
  <c r="J46" i="17"/>
  <c r="L45" i="17"/>
  <c r="J45" i="17"/>
  <c r="G45" i="17"/>
  <c r="I45" i="17" s="1"/>
  <c r="L44" i="17"/>
  <c r="J44" i="17"/>
  <c r="G44" i="17"/>
  <c r="I44" i="17" s="1"/>
  <c r="L43" i="17"/>
  <c r="L51" i="17" s="1"/>
  <c r="J43" i="17"/>
  <c r="F38" i="17"/>
  <c r="G38" i="17" s="1"/>
  <c r="I38" i="17" s="1"/>
  <c r="F37" i="17"/>
  <c r="G37" i="17" s="1"/>
  <c r="I37" i="17" s="1"/>
  <c r="F36" i="17"/>
  <c r="G36" i="17" s="1"/>
  <c r="I36" i="17" s="1"/>
  <c r="F35" i="17"/>
  <c r="G35" i="17" s="1"/>
  <c r="I35" i="17" s="1"/>
  <c r="F34" i="17"/>
  <c r="G34" i="17" s="1"/>
  <c r="I34" i="17" s="1"/>
  <c r="F33" i="17"/>
  <c r="F32" i="17"/>
  <c r="C38" i="17"/>
  <c r="C37" i="17"/>
  <c r="C36" i="17"/>
  <c r="C35" i="17"/>
  <c r="C34" i="17"/>
  <c r="C33" i="17"/>
  <c r="C32" i="17"/>
  <c r="B38" i="17"/>
  <c r="A38" i="17"/>
  <c r="B37" i="17"/>
  <c r="A37" i="17"/>
  <c r="B36" i="17"/>
  <c r="A36" i="17"/>
  <c r="B35" i="17"/>
  <c r="A35" i="17"/>
  <c r="B34" i="17"/>
  <c r="A34" i="17"/>
  <c r="B33" i="17"/>
  <c r="A33" i="17"/>
  <c r="B32" i="17"/>
  <c r="A32" i="17"/>
  <c r="E41" i="17"/>
  <c r="K40" i="17"/>
  <c r="H40" i="17"/>
  <c r="J40" i="17" s="1"/>
  <c r="L38" i="17"/>
  <c r="J38" i="17"/>
  <c r="L37" i="17"/>
  <c r="J37" i="17"/>
  <c r="L36" i="17"/>
  <c r="J36" i="17"/>
  <c r="L35" i="17"/>
  <c r="J35" i="17"/>
  <c r="L34" i="17"/>
  <c r="J34" i="17"/>
  <c r="L33" i="17"/>
  <c r="J33" i="17"/>
  <c r="L32" i="17"/>
  <c r="J32" i="17"/>
  <c r="F62" i="17" l="1"/>
  <c r="L62" i="17"/>
  <c r="F40" i="17"/>
  <c r="G54" i="17"/>
  <c r="K68" i="17"/>
  <c r="F51" i="17"/>
  <c r="G33" i="17"/>
  <c r="I33" i="17" s="1"/>
  <c r="G43" i="17"/>
  <c r="L40" i="17"/>
  <c r="G32" i="17"/>
  <c r="G62" i="17" l="1"/>
  <c r="I54" i="17"/>
  <c r="I62" i="17" s="1"/>
  <c r="G51" i="17"/>
  <c r="I43" i="17"/>
  <c r="I51" i="17" s="1"/>
  <c r="K52" i="17" s="1"/>
  <c r="I32" i="17"/>
  <c r="I40" i="17" s="1"/>
  <c r="K41" i="17" s="1"/>
  <c r="G40" i="17"/>
  <c r="K63" i="17" l="1"/>
  <c r="E144" i="13" l="1"/>
  <c r="E142" i="13"/>
  <c r="K141" i="13"/>
  <c r="H141" i="13"/>
  <c r="F141" i="13"/>
  <c r="L139" i="13"/>
  <c r="J139" i="13"/>
  <c r="G139" i="13"/>
  <c r="I139" i="13" s="1"/>
  <c r="L138" i="13"/>
  <c r="J138" i="13"/>
  <c r="G138" i="13"/>
  <c r="I138" i="13" s="1"/>
  <c r="L137" i="13"/>
  <c r="L141" i="13" s="1"/>
  <c r="J137" i="13"/>
  <c r="G137" i="13"/>
  <c r="C137" i="13"/>
  <c r="B137" i="13"/>
  <c r="E126" i="5"/>
  <c r="G141" i="13" l="1"/>
  <c r="I137" i="13"/>
  <c r="I141" i="13" s="1"/>
  <c r="B119" i="5" l="1"/>
  <c r="C119" i="5"/>
  <c r="E124" i="5"/>
  <c r="K123" i="5"/>
  <c r="H123" i="5"/>
  <c r="L121" i="5"/>
  <c r="J121" i="5"/>
  <c r="G121" i="5"/>
  <c r="I121" i="5" s="1"/>
  <c r="L120" i="5"/>
  <c r="J120" i="5"/>
  <c r="G120" i="5"/>
  <c r="I120" i="5" s="1"/>
  <c r="L119" i="5"/>
  <c r="J119" i="5"/>
  <c r="F123" i="5"/>
  <c r="L123" i="5" l="1"/>
  <c r="G119" i="5"/>
  <c r="G123" i="5" l="1"/>
  <c r="I119" i="5"/>
  <c r="I123" i="5" s="1"/>
  <c r="E135" i="13" l="1"/>
  <c r="K134" i="13"/>
  <c r="H134" i="13"/>
  <c r="J134" i="13" s="1"/>
  <c r="F134" i="13"/>
  <c r="L132" i="13"/>
  <c r="L134" i="13" s="1"/>
  <c r="J132" i="13"/>
  <c r="G132" i="13"/>
  <c r="G134" i="13" s="1"/>
  <c r="I132" i="13" l="1"/>
  <c r="I134" i="13" s="1"/>
  <c r="K135" i="13" s="1"/>
  <c r="F122" i="13"/>
  <c r="G122" i="13" s="1"/>
  <c r="I122" i="13" s="1"/>
  <c r="F121" i="13"/>
  <c r="G121" i="13" s="1"/>
  <c r="I121" i="13" s="1"/>
  <c r="F120" i="13"/>
  <c r="G120" i="13" s="1"/>
  <c r="I120" i="13" s="1"/>
  <c r="F119" i="13"/>
  <c r="G119" i="13" s="1"/>
  <c r="I119" i="13" s="1"/>
  <c r="F118" i="13"/>
  <c r="G118" i="13" s="1"/>
  <c r="I118" i="13" s="1"/>
  <c r="F117" i="13"/>
  <c r="G117" i="13" s="1"/>
  <c r="I117" i="13" s="1"/>
  <c r="F116" i="13"/>
  <c r="F115" i="13"/>
  <c r="F114" i="13"/>
  <c r="G114" i="13" s="1"/>
  <c r="I114" i="13" s="1"/>
  <c r="F113" i="13"/>
  <c r="G113" i="13" s="1"/>
  <c r="I113" i="13" s="1"/>
  <c r="F112" i="13"/>
  <c r="G112" i="13" s="1"/>
  <c r="I112" i="13" s="1"/>
  <c r="F111" i="13"/>
  <c r="G111" i="13" s="1"/>
  <c r="I111" i="13" s="1"/>
  <c r="F110" i="13"/>
  <c r="G110" i="13" s="1"/>
  <c r="I110" i="13" s="1"/>
  <c r="F109" i="13"/>
  <c r="G109" i="13" s="1"/>
  <c r="I109" i="13" s="1"/>
  <c r="F108" i="13"/>
  <c r="G108" i="13" s="1"/>
  <c r="I108" i="13" s="1"/>
  <c r="F107" i="13"/>
  <c r="F106" i="13"/>
  <c r="G106" i="13" s="1"/>
  <c r="I106" i="13" s="1"/>
  <c r="F105" i="13"/>
  <c r="G105" i="13" s="1"/>
  <c r="I105" i="13" s="1"/>
  <c r="F104" i="13"/>
  <c r="G104" i="13" s="1"/>
  <c r="I104" i="13" s="1"/>
  <c r="F103" i="13"/>
  <c r="G103" i="13" s="1"/>
  <c r="I103" i="13" s="1"/>
  <c r="F102" i="13"/>
  <c r="G102" i="13" s="1"/>
  <c r="I102" i="13" s="1"/>
  <c r="F101" i="13"/>
  <c r="G101" i="13" s="1"/>
  <c r="I101" i="13" s="1"/>
  <c r="F100" i="13"/>
  <c r="G100" i="13" s="1"/>
  <c r="I100" i="13" s="1"/>
  <c r="F99" i="13"/>
  <c r="G99" i="13" s="1"/>
  <c r="I99" i="13" s="1"/>
  <c r="F98" i="13"/>
  <c r="L122" i="13"/>
  <c r="J122" i="13"/>
  <c r="C122" i="13"/>
  <c r="B122" i="13"/>
  <c r="A122" i="13"/>
  <c r="C121" i="13"/>
  <c r="B121" i="13"/>
  <c r="A121" i="13"/>
  <c r="L120" i="13"/>
  <c r="J120" i="13"/>
  <c r="C120" i="13"/>
  <c r="B120" i="13"/>
  <c r="A120" i="13"/>
  <c r="L119" i="13"/>
  <c r="J119" i="13"/>
  <c r="C119" i="13"/>
  <c r="B119" i="13"/>
  <c r="A119" i="13"/>
  <c r="L118" i="13"/>
  <c r="J118" i="13"/>
  <c r="C118" i="13"/>
  <c r="B118" i="13"/>
  <c r="A118" i="13"/>
  <c r="C117" i="13"/>
  <c r="B117" i="13"/>
  <c r="A117" i="13"/>
  <c r="L117" i="13"/>
  <c r="J117" i="13"/>
  <c r="L121" i="13"/>
  <c r="J121" i="13"/>
  <c r="L116" i="13"/>
  <c r="J116" i="13"/>
  <c r="G116" i="13"/>
  <c r="I116" i="13" s="1"/>
  <c r="C116" i="13"/>
  <c r="B116" i="13"/>
  <c r="A116" i="13"/>
  <c r="L115" i="13"/>
  <c r="J115" i="13"/>
  <c r="G115" i="13"/>
  <c r="I115" i="13" s="1"/>
  <c r="C115" i="13"/>
  <c r="B115" i="13"/>
  <c r="A115" i="13"/>
  <c r="L114" i="13"/>
  <c r="J114" i="13"/>
  <c r="C114" i="13"/>
  <c r="B114" i="13"/>
  <c r="A114" i="13"/>
  <c r="L113" i="13"/>
  <c r="J113" i="13"/>
  <c r="C113" i="13"/>
  <c r="B113" i="13"/>
  <c r="A113" i="13"/>
  <c r="L112" i="13"/>
  <c r="J112" i="13"/>
  <c r="C112" i="13"/>
  <c r="B112" i="13"/>
  <c r="A112" i="13"/>
  <c r="L111" i="13"/>
  <c r="J111" i="13"/>
  <c r="C111" i="13"/>
  <c r="B111" i="13"/>
  <c r="A111" i="13"/>
  <c r="L110" i="13"/>
  <c r="J110" i="13"/>
  <c r="C110" i="13"/>
  <c r="B110" i="13"/>
  <c r="A110" i="13"/>
  <c r="L109" i="13"/>
  <c r="J109" i="13"/>
  <c r="C109" i="13"/>
  <c r="B109" i="13"/>
  <c r="A109" i="13"/>
  <c r="L108" i="13"/>
  <c r="J108" i="13"/>
  <c r="C108" i="13"/>
  <c r="B108" i="13"/>
  <c r="A108" i="13"/>
  <c r="L107" i="13"/>
  <c r="J107" i="13"/>
  <c r="G107" i="13"/>
  <c r="I107" i="13" s="1"/>
  <c r="C107" i="13"/>
  <c r="B107" i="13"/>
  <c r="A107" i="13"/>
  <c r="L106" i="13"/>
  <c r="J106" i="13"/>
  <c r="C106" i="13"/>
  <c r="B106" i="13"/>
  <c r="A106" i="13"/>
  <c r="L105" i="13"/>
  <c r="J105" i="13"/>
  <c r="C105" i="13"/>
  <c r="B105" i="13"/>
  <c r="A105" i="13"/>
  <c r="L104" i="13"/>
  <c r="J104" i="13"/>
  <c r="C104" i="13"/>
  <c r="B104" i="13"/>
  <c r="A104" i="13"/>
  <c r="L103" i="13"/>
  <c r="J103" i="13"/>
  <c r="C103" i="13"/>
  <c r="B103" i="13"/>
  <c r="A103" i="13"/>
  <c r="L102" i="13"/>
  <c r="J102" i="13"/>
  <c r="C102" i="13"/>
  <c r="B102" i="13"/>
  <c r="A102" i="13"/>
  <c r="L101" i="13"/>
  <c r="J101" i="13"/>
  <c r="C101" i="13"/>
  <c r="B101" i="13"/>
  <c r="A101" i="13"/>
  <c r="C100" i="13"/>
  <c r="B100" i="13"/>
  <c r="A100" i="13"/>
  <c r="L99" i="13"/>
  <c r="J99" i="13"/>
  <c r="C99" i="13"/>
  <c r="B99" i="13"/>
  <c r="A99" i="13"/>
  <c r="L87" i="3"/>
  <c r="J87" i="3"/>
  <c r="C87" i="3"/>
  <c r="B87" i="3"/>
  <c r="A87" i="3"/>
  <c r="C87" i="11"/>
  <c r="B87" i="11"/>
  <c r="C98" i="13"/>
  <c r="B98" i="13"/>
  <c r="A98" i="13"/>
  <c r="L100" i="13"/>
  <c r="J100" i="13"/>
  <c r="L98" i="13"/>
  <c r="J98" i="13"/>
  <c r="G98" i="13"/>
  <c r="I98" i="13" s="1"/>
  <c r="B8" i="7" l="1"/>
  <c r="C24" i="1" l="1"/>
  <c r="G24" i="1" s="1"/>
  <c r="E25" i="17"/>
  <c r="C37" i="13"/>
  <c r="B37" i="13"/>
  <c r="A37" i="13"/>
  <c r="E25" i="13"/>
  <c r="L131" i="5"/>
  <c r="F51" i="5"/>
  <c r="L24" i="5"/>
  <c r="J24" i="5"/>
  <c r="E30" i="17"/>
  <c r="K29" i="17"/>
  <c r="H29" i="17"/>
  <c r="J29" i="17" s="1"/>
  <c r="F29" i="17"/>
  <c r="L27" i="17"/>
  <c r="L29" i="17" s="1"/>
  <c r="J27" i="17"/>
  <c r="G27" i="17"/>
  <c r="G29" i="17" s="1"/>
  <c r="K124" i="13"/>
  <c r="F124" i="13"/>
  <c r="I27" i="17" l="1"/>
  <c r="I29" i="17" s="1"/>
  <c r="K30" i="17" s="1"/>
  <c r="E130" i="13" l="1"/>
  <c r="K129" i="13"/>
  <c r="H129" i="13"/>
  <c r="J129" i="13" s="1"/>
  <c r="L127" i="13"/>
  <c r="L129" i="13" s="1"/>
  <c r="J127" i="13"/>
  <c r="G127" i="13"/>
  <c r="E125" i="13"/>
  <c r="H124" i="13"/>
  <c r="L97" i="13"/>
  <c r="L124" i="13" s="1"/>
  <c r="J97" i="13"/>
  <c r="G97" i="13"/>
  <c r="E133" i="5"/>
  <c r="J124" i="13" l="1"/>
  <c r="F129" i="13"/>
  <c r="I127" i="13"/>
  <c r="I97" i="13"/>
  <c r="F75" i="17"/>
  <c r="G75" i="17" s="1"/>
  <c r="I75" i="17" s="1"/>
  <c r="C75" i="17"/>
  <c r="B75" i="17"/>
  <c r="A75" i="17"/>
  <c r="E78" i="17"/>
  <c r="K77" i="17"/>
  <c r="H77" i="17"/>
  <c r="L75" i="17"/>
  <c r="L77" i="17" s="1"/>
  <c r="F149" i="13"/>
  <c r="F148" i="13"/>
  <c r="G148" i="13" s="1"/>
  <c r="I148" i="13" s="1"/>
  <c r="F147" i="13"/>
  <c r="G147" i="13" s="1"/>
  <c r="C149" i="13"/>
  <c r="B149" i="13"/>
  <c r="A149" i="13"/>
  <c r="C148" i="13"/>
  <c r="B148" i="13"/>
  <c r="A148" i="13"/>
  <c r="C147" i="13"/>
  <c r="B147" i="13"/>
  <c r="A147" i="13"/>
  <c r="E152" i="13"/>
  <c r="K151" i="13"/>
  <c r="H151" i="13"/>
  <c r="L149" i="13"/>
  <c r="L148" i="13"/>
  <c r="L147" i="13"/>
  <c r="C24" i="8"/>
  <c r="F26" i="8"/>
  <c r="F25" i="8"/>
  <c r="F24" i="8"/>
  <c r="G24" i="8" s="1"/>
  <c r="C26" i="8"/>
  <c r="B26" i="8"/>
  <c r="A26" i="8"/>
  <c r="C25" i="8"/>
  <c r="B25" i="8"/>
  <c r="A25" i="8"/>
  <c r="B24" i="8"/>
  <c r="A24" i="8"/>
  <c r="E29" i="8"/>
  <c r="K28" i="8"/>
  <c r="H28" i="8"/>
  <c r="L26" i="8"/>
  <c r="G26" i="8"/>
  <c r="I26" i="8" s="1"/>
  <c r="L25" i="8"/>
  <c r="G25" i="8"/>
  <c r="I25" i="8" s="1"/>
  <c r="L24" i="8"/>
  <c r="F131" i="5"/>
  <c r="G131" i="5" s="1"/>
  <c r="I131" i="5" s="1"/>
  <c r="F130" i="5"/>
  <c r="G130" i="5" s="1"/>
  <c r="I130" i="5" s="1"/>
  <c r="C131" i="5"/>
  <c r="B131" i="5"/>
  <c r="A131" i="5"/>
  <c r="C130" i="5"/>
  <c r="B130" i="5"/>
  <c r="A130" i="5"/>
  <c r="F129" i="5"/>
  <c r="C129" i="5"/>
  <c r="B129" i="5"/>
  <c r="A129" i="5"/>
  <c r="L130" i="5"/>
  <c r="L129" i="5"/>
  <c r="L133" i="5" s="1"/>
  <c r="K133" i="5"/>
  <c r="H133" i="5"/>
  <c r="E134" i="5"/>
  <c r="E26" i="1" l="1"/>
  <c r="L28" i="8"/>
  <c r="D26" i="1"/>
  <c r="I129" i="13"/>
  <c r="K130" i="13" s="1"/>
  <c r="G129" i="13"/>
  <c r="G124" i="13"/>
  <c r="I124" i="13"/>
  <c r="K125" i="13" s="1"/>
  <c r="G77" i="17"/>
  <c r="F77" i="17"/>
  <c r="I77" i="17"/>
  <c r="K78" i="17" s="1"/>
  <c r="L151" i="13"/>
  <c r="F151" i="13"/>
  <c r="I147" i="13"/>
  <c r="G149" i="13"/>
  <c r="I149" i="13" s="1"/>
  <c r="G28" i="8"/>
  <c r="I24" i="8"/>
  <c r="I28" i="8" s="1"/>
  <c r="K29" i="8" s="1"/>
  <c r="F28" i="8"/>
  <c r="F133" i="5"/>
  <c r="G129" i="5"/>
  <c r="I129" i="5" s="1"/>
  <c r="I133" i="5" s="1"/>
  <c r="K134" i="5" s="1"/>
  <c r="L60" i="11"/>
  <c r="J60" i="11"/>
  <c r="C60" i="11"/>
  <c r="B60" i="11"/>
  <c r="A60" i="11"/>
  <c r="L59" i="11"/>
  <c r="J59" i="11"/>
  <c r="C59" i="11"/>
  <c r="B59" i="11"/>
  <c r="A59" i="11"/>
  <c r="L58" i="11"/>
  <c r="J58" i="11"/>
  <c r="C58" i="11"/>
  <c r="B58" i="11"/>
  <c r="A58" i="11"/>
  <c r="L57" i="11"/>
  <c r="J57" i="11"/>
  <c r="C57" i="11"/>
  <c r="B57" i="11"/>
  <c r="A57" i="11"/>
  <c r="L56" i="11"/>
  <c r="J56" i="11"/>
  <c r="F56" i="11"/>
  <c r="G56" i="11" s="1"/>
  <c r="I56" i="11" s="1"/>
  <c r="C56" i="11"/>
  <c r="B56" i="11"/>
  <c r="A56" i="11"/>
  <c r="L55" i="11"/>
  <c r="J55" i="11"/>
  <c r="C55" i="11"/>
  <c r="B55" i="11"/>
  <c r="A55" i="11"/>
  <c r="L54" i="11"/>
  <c r="J54" i="11"/>
  <c r="C54" i="11"/>
  <c r="B54" i="11"/>
  <c r="A54" i="11"/>
  <c r="L53" i="11"/>
  <c r="J53" i="11"/>
  <c r="C53" i="11"/>
  <c r="B53" i="11"/>
  <c r="A53" i="11"/>
  <c r="A22" i="11"/>
  <c r="B22" i="11"/>
  <c r="C22" i="11"/>
  <c r="A23" i="11"/>
  <c r="B23" i="11"/>
  <c r="C23" i="11"/>
  <c r="J60" i="10"/>
  <c r="J59" i="10"/>
  <c r="J58" i="10"/>
  <c r="J57" i="10"/>
  <c r="O57" i="10" s="1"/>
  <c r="F57" i="11" s="1"/>
  <c r="G57" i="11" s="1"/>
  <c r="I57" i="11" s="1"/>
  <c r="J56" i="10"/>
  <c r="O56" i="10" s="1"/>
  <c r="J55" i="10"/>
  <c r="J54" i="10"/>
  <c r="O54" i="10" s="1"/>
  <c r="F54" i="11" s="1"/>
  <c r="G54" i="11" s="1"/>
  <c r="I54" i="11" s="1"/>
  <c r="J53" i="10"/>
  <c r="O58" i="10" l="1"/>
  <c r="F58" i="11" s="1"/>
  <c r="G58" i="11" s="1"/>
  <c r="I58" i="11" s="1"/>
  <c r="O55" i="10"/>
  <c r="F55" i="11" s="1"/>
  <c r="G55" i="11" s="1"/>
  <c r="I55" i="11" s="1"/>
  <c r="O59" i="10"/>
  <c r="F59" i="11" s="1"/>
  <c r="G59" i="11" s="1"/>
  <c r="I59" i="11" s="1"/>
  <c r="O53" i="10"/>
  <c r="F53" i="11" s="1"/>
  <c r="G53" i="11" s="1"/>
  <c r="I53" i="11" s="1"/>
  <c r="O60" i="10"/>
  <c r="F60" i="11" s="1"/>
  <c r="G60" i="11" s="1"/>
  <c r="I60" i="11" s="1"/>
  <c r="G133" i="5"/>
  <c r="G151" i="13"/>
  <c r="I151" i="13"/>
  <c r="K152" i="13" s="1"/>
  <c r="L58" i="15"/>
  <c r="J58" i="15"/>
  <c r="C58" i="15"/>
  <c r="B58" i="15"/>
  <c r="A58" i="15"/>
  <c r="L57" i="15"/>
  <c r="J57" i="15"/>
  <c r="C57" i="15"/>
  <c r="B57" i="15"/>
  <c r="A57" i="15"/>
  <c r="L56" i="15"/>
  <c r="J56" i="15"/>
  <c r="C56" i="15"/>
  <c r="B56" i="15"/>
  <c r="A56" i="15"/>
  <c r="L55" i="15"/>
  <c r="J55" i="15"/>
  <c r="C55" i="15"/>
  <c r="B55" i="15"/>
  <c r="A55" i="15"/>
  <c r="L54" i="15"/>
  <c r="J54" i="15"/>
  <c r="C54" i="15"/>
  <c r="B54" i="15"/>
  <c r="A54" i="15"/>
  <c r="L53" i="15"/>
  <c r="J53" i="15"/>
  <c r="C53" i="15"/>
  <c r="B53" i="15"/>
  <c r="A53" i="15"/>
  <c r="L52" i="15"/>
  <c r="J52" i="15"/>
  <c r="C52" i="15"/>
  <c r="B52" i="15"/>
  <c r="A52" i="15"/>
  <c r="L51" i="15"/>
  <c r="J51" i="15"/>
  <c r="C51" i="15"/>
  <c r="B51" i="15"/>
  <c r="A51" i="15"/>
  <c r="J58" i="14"/>
  <c r="P58" i="14" s="1"/>
  <c r="J57" i="14"/>
  <c r="P57" i="14" s="1"/>
  <c r="J56" i="14"/>
  <c r="P56" i="14" s="1"/>
  <c r="J55" i="14"/>
  <c r="P55" i="14" s="1"/>
  <c r="J54" i="14"/>
  <c r="P54" i="14" s="1"/>
  <c r="J53" i="14"/>
  <c r="P53" i="14" s="1"/>
  <c r="J52" i="14"/>
  <c r="P52" i="14" s="1"/>
  <c r="J51" i="14"/>
  <c r="P51" i="14" s="1"/>
  <c r="L60" i="7"/>
  <c r="J60" i="7"/>
  <c r="C60" i="7"/>
  <c r="B60" i="7"/>
  <c r="A60" i="7"/>
  <c r="L59" i="7"/>
  <c r="J59" i="7"/>
  <c r="C59" i="7"/>
  <c r="B59" i="7"/>
  <c r="A59" i="7"/>
  <c r="L58" i="7"/>
  <c r="J58" i="7"/>
  <c r="C58" i="7"/>
  <c r="B58" i="7"/>
  <c r="A58" i="7"/>
  <c r="L57" i="7"/>
  <c r="J57" i="7"/>
  <c r="C57" i="7"/>
  <c r="B57" i="7"/>
  <c r="A57" i="7"/>
  <c r="L56" i="7"/>
  <c r="J56" i="7"/>
  <c r="C56" i="7"/>
  <c r="B56" i="7"/>
  <c r="A56" i="7"/>
  <c r="L55" i="7"/>
  <c r="J55" i="7"/>
  <c r="C55" i="7"/>
  <c r="B55" i="7"/>
  <c r="A55" i="7"/>
  <c r="L54" i="7"/>
  <c r="J54" i="7"/>
  <c r="C54" i="7"/>
  <c r="B54" i="7"/>
  <c r="A54" i="7"/>
  <c r="L53" i="7"/>
  <c r="J53" i="7"/>
  <c r="C53" i="7"/>
  <c r="B53" i="7"/>
  <c r="A53" i="7"/>
  <c r="J60" i="6"/>
  <c r="J59" i="6"/>
  <c r="J58" i="6"/>
  <c r="J57" i="6"/>
  <c r="J56" i="6"/>
  <c r="J55" i="6"/>
  <c r="J54" i="6"/>
  <c r="J53" i="6"/>
  <c r="L63" i="3"/>
  <c r="J63" i="3"/>
  <c r="C63" i="3"/>
  <c r="B63" i="3"/>
  <c r="A63" i="3"/>
  <c r="L62" i="3"/>
  <c r="J62" i="3"/>
  <c r="C62" i="3"/>
  <c r="B62" i="3"/>
  <c r="A62" i="3"/>
  <c r="L61" i="3"/>
  <c r="J61" i="3"/>
  <c r="C61" i="3"/>
  <c r="B61" i="3"/>
  <c r="A61" i="3"/>
  <c r="L60" i="3"/>
  <c r="J60" i="3"/>
  <c r="C60" i="3"/>
  <c r="B60" i="3"/>
  <c r="A60" i="3"/>
  <c r="L59" i="3"/>
  <c r="J59" i="3"/>
  <c r="C59" i="3"/>
  <c r="B59" i="3"/>
  <c r="A59" i="3"/>
  <c r="L58" i="3"/>
  <c r="J58" i="3"/>
  <c r="C58" i="3"/>
  <c r="B58" i="3"/>
  <c r="A58" i="3"/>
  <c r="L57" i="3"/>
  <c r="J57" i="3"/>
  <c r="C57" i="3"/>
  <c r="B57" i="3"/>
  <c r="A57" i="3"/>
  <c r="L56" i="3"/>
  <c r="J56" i="3"/>
  <c r="C56" i="3"/>
  <c r="B56" i="3"/>
  <c r="A56" i="3"/>
  <c r="J63" i="2"/>
  <c r="J62" i="2"/>
  <c r="J61" i="2"/>
  <c r="J60" i="2"/>
  <c r="J59" i="2"/>
  <c r="J58" i="2"/>
  <c r="J57" i="2"/>
  <c r="J56" i="2"/>
  <c r="Q57" i="2" l="1"/>
  <c r="F57" i="3" s="1"/>
  <c r="G57" i="3" s="1"/>
  <c r="I57" i="3" s="1"/>
  <c r="M58" i="6"/>
  <c r="F58" i="7" s="1"/>
  <c r="G58" i="7" s="1"/>
  <c r="I58" i="7" s="1"/>
  <c r="Q58" i="2"/>
  <c r="F58" i="3" s="1"/>
  <c r="G58" i="3" s="1"/>
  <c r="I58" i="3" s="1"/>
  <c r="M55" i="6"/>
  <c r="F55" i="7" s="1"/>
  <c r="G55" i="7" s="1"/>
  <c r="I55" i="7" s="1"/>
  <c r="Q59" i="2"/>
  <c r="F59" i="3" s="1"/>
  <c r="G59" i="3" s="1"/>
  <c r="I59" i="3" s="1"/>
  <c r="Q63" i="2"/>
  <c r="F63" i="3" s="1"/>
  <c r="G63" i="3" s="1"/>
  <c r="I63" i="3" s="1"/>
  <c r="M56" i="6"/>
  <c r="F56" i="7" s="1"/>
  <c r="G56" i="7" s="1"/>
  <c r="I56" i="7" s="1"/>
  <c r="M60" i="6"/>
  <c r="F60" i="7" s="1"/>
  <c r="G60" i="7" s="1"/>
  <c r="I60" i="7" s="1"/>
  <c r="Q61" i="2"/>
  <c r="F61" i="3" s="1"/>
  <c r="G61" i="3" s="1"/>
  <c r="I61" i="3" s="1"/>
  <c r="M54" i="6"/>
  <c r="F54" i="7" s="1"/>
  <c r="G54" i="7" s="1"/>
  <c r="I54" i="7" s="1"/>
  <c r="Q62" i="2"/>
  <c r="F62" i="3" s="1"/>
  <c r="G62" i="3" s="1"/>
  <c r="I62" i="3" s="1"/>
  <c r="M59" i="6"/>
  <c r="F59" i="7" s="1"/>
  <c r="G59" i="7" s="1"/>
  <c r="I59" i="7" s="1"/>
  <c r="Q56" i="2"/>
  <c r="F56" i="3" s="1"/>
  <c r="G56" i="3" s="1"/>
  <c r="I56" i="3" s="1"/>
  <c r="Q60" i="2"/>
  <c r="F60" i="3" s="1"/>
  <c r="G60" i="3" s="1"/>
  <c r="I60" i="3" s="1"/>
  <c r="M53" i="6"/>
  <c r="F53" i="7" s="1"/>
  <c r="G53" i="7" s="1"/>
  <c r="I53" i="7" s="1"/>
  <c r="M57" i="6"/>
  <c r="F57" i="7" s="1"/>
  <c r="G57" i="7" s="1"/>
  <c r="I57" i="7" s="1"/>
  <c r="F52" i="15"/>
  <c r="G52" i="15" s="1"/>
  <c r="I52" i="15" s="1"/>
  <c r="F56" i="15"/>
  <c r="G56" i="15" s="1"/>
  <c r="I56" i="15" s="1"/>
  <c r="F53" i="15"/>
  <c r="G53" i="15" s="1"/>
  <c r="I53" i="15" s="1"/>
  <c r="F57" i="15"/>
  <c r="G57" i="15" s="1"/>
  <c r="I57" i="15" s="1"/>
  <c r="F54" i="15"/>
  <c r="G54" i="15" s="1"/>
  <c r="I54" i="15" s="1"/>
  <c r="F58" i="15"/>
  <c r="G58" i="15" s="1"/>
  <c r="I58" i="15" s="1"/>
  <c r="F51" i="15"/>
  <c r="G51" i="15" s="1"/>
  <c r="I51" i="15" s="1"/>
  <c r="F55" i="15"/>
  <c r="G55" i="15" s="1"/>
  <c r="I55" i="15" s="1"/>
  <c r="L22" i="13"/>
  <c r="L21" i="13"/>
  <c r="L20" i="13"/>
  <c r="L19" i="13"/>
  <c r="L18" i="13"/>
  <c r="L17" i="13"/>
  <c r="L15" i="13"/>
  <c r="L20" i="17"/>
  <c r="L19" i="17"/>
  <c r="L18" i="17"/>
  <c r="L17" i="17"/>
  <c r="L15" i="17"/>
  <c r="F20" i="17"/>
  <c r="G20" i="17" s="1"/>
  <c r="I20" i="17" s="1"/>
  <c r="F19" i="17"/>
  <c r="F18" i="17"/>
  <c r="G18" i="17" s="1"/>
  <c r="I18" i="17" s="1"/>
  <c r="F15" i="17"/>
  <c r="G15" i="17" s="1"/>
  <c r="I15" i="17" s="1"/>
  <c r="J20" i="17"/>
  <c r="J19" i="17"/>
  <c r="J18" i="17"/>
  <c r="J17" i="17"/>
  <c r="J15" i="17"/>
  <c r="C20" i="17"/>
  <c r="B20" i="17"/>
  <c r="A20" i="17"/>
  <c r="C19" i="17"/>
  <c r="B19" i="17"/>
  <c r="A19" i="17"/>
  <c r="C18" i="17"/>
  <c r="B18" i="17"/>
  <c r="A18" i="17"/>
  <c r="C15" i="17"/>
  <c r="B15" i="17"/>
  <c r="A15" i="17"/>
  <c r="F20" i="13"/>
  <c r="G20" i="13" s="1"/>
  <c r="I20" i="13" s="1"/>
  <c r="F19" i="13"/>
  <c r="G19" i="13" s="1"/>
  <c r="I19" i="13" s="1"/>
  <c r="F18" i="13"/>
  <c r="G18" i="13" s="1"/>
  <c r="I18" i="13" s="1"/>
  <c r="F15" i="13"/>
  <c r="G15" i="13" s="1"/>
  <c r="I15" i="13" s="1"/>
  <c r="J20" i="13"/>
  <c r="J19" i="13"/>
  <c r="J18" i="13"/>
  <c r="J17" i="13"/>
  <c r="J15" i="13"/>
  <c r="C20" i="13"/>
  <c r="C19" i="13"/>
  <c r="B20" i="13"/>
  <c r="A20" i="13"/>
  <c r="B19" i="13"/>
  <c r="A19" i="13"/>
  <c r="C18" i="13"/>
  <c r="B18" i="13"/>
  <c r="A18" i="13"/>
  <c r="C15" i="13"/>
  <c r="B15" i="13"/>
  <c r="A15" i="13"/>
  <c r="G19" i="17" l="1"/>
  <c r="L71" i="5"/>
  <c r="J71" i="5"/>
  <c r="F71" i="5"/>
  <c r="G71" i="5" s="1"/>
  <c r="I71" i="5" s="1"/>
  <c r="C71" i="5"/>
  <c r="B71" i="5"/>
  <c r="A71" i="5"/>
  <c r="L48" i="4"/>
  <c r="J48" i="4"/>
  <c r="F48" i="4"/>
  <c r="G48" i="4" s="1"/>
  <c r="I48" i="4" s="1"/>
  <c r="I19" i="17" l="1"/>
  <c r="J81" i="14"/>
  <c r="P81" i="14" s="1"/>
  <c r="J80" i="14"/>
  <c r="P80" i="14" s="1"/>
  <c r="J79" i="14"/>
  <c r="P79" i="14" s="1"/>
  <c r="J78" i="14"/>
  <c r="P78" i="14" s="1"/>
  <c r="J77" i="14"/>
  <c r="P77" i="14" s="1"/>
  <c r="A51" i="13"/>
  <c r="B51" i="13"/>
  <c r="C51" i="13"/>
  <c r="A52" i="13"/>
  <c r="B52" i="13"/>
  <c r="C52" i="13"/>
  <c r="A61" i="13"/>
  <c r="B61" i="13"/>
  <c r="C61" i="13"/>
  <c r="A64" i="13"/>
  <c r="B64" i="13"/>
  <c r="C64" i="13"/>
  <c r="A72" i="13"/>
  <c r="B72" i="13"/>
  <c r="C72" i="13"/>
  <c r="A73" i="13"/>
  <c r="B73" i="13"/>
  <c r="C73" i="13"/>
  <c r="J82" i="10"/>
  <c r="J81" i="10"/>
  <c r="J80" i="10"/>
  <c r="J79" i="10"/>
  <c r="O79" i="10" s="1"/>
  <c r="J83" i="6"/>
  <c r="M83" i="6" s="1"/>
  <c r="J82" i="6"/>
  <c r="M82" i="6" s="1"/>
  <c r="F82" i="7" s="1"/>
  <c r="G82" i="7" s="1"/>
  <c r="I82" i="7" s="1"/>
  <c r="J81" i="6"/>
  <c r="C72" i="16"/>
  <c r="B72" i="16"/>
  <c r="A72" i="16"/>
  <c r="C71" i="16"/>
  <c r="B71" i="16"/>
  <c r="A71" i="16"/>
  <c r="L43" i="16"/>
  <c r="J43" i="16"/>
  <c r="F43" i="16"/>
  <c r="G43" i="16" s="1"/>
  <c r="I43" i="16" s="1"/>
  <c r="C43" i="16"/>
  <c r="B43" i="16"/>
  <c r="A43" i="16"/>
  <c r="L80" i="15"/>
  <c r="J80" i="15"/>
  <c r="C80" i="15"/>
  <c r="B80" i="15"/>
  <c r="A80" i="15"/>
  <c r="L79" i="15"/>
  <c r="J79" i="15"/>
  <c r="C79" i="15"/>
  <c r="B79" i="15"/>
  <c r="A79" i="15"/>
  <c r="L78" i="15"/>
  <c r="J78" i="15"/>
  <c r="C78" i="15"/>
  <c r="B78" i="15"/>
  <c r="A78" i="15"/>
  <c r="L77" i="15"/>
  <c r="J77" i="15"/>
  <c r="C77" i="15"/>
  <c r="B77" i="15"/>
  <c r="A77" i="15"/>
  <c r="L43" i="15"/>
  <c r="J43" i="15"/>
  <c r="C43" i="15"/>
  <c r="B43" i="15"/>
  <c r="A43" i="15"/>
  <c r="J43" i="14"/>
  <c r="P43" i="14" s="1"/>
  <c r="C87" i="13"/>
  <c r="B87" i="13"/>
  <c r="A87" i="13"/>
  <c r="C86" i="13"/>
  <c r="B86" i="13"/>
  <c r="A86" i="13"/>
  <c r="C85" i="13"/>
  <c r="B85" i="13"/>
  <c r="A85" i="13"/>
  <c r="L58" i="13"/>
  <c r="J58" i="13"/>
  <c r="F58" i="13"/>
  <c r="G58" i="13" s="1"/>
  <c r="I58" i="13" s="1"/>
  <c r="C58" i="13"/>
  <c r="B58" i="13"/>
  <c r="A58" i="13"/>
  <c r="C74" i="12"/>
  <c r="B74" i="12"/>
  <c r="A74" i="12"/>
  <c r="C73" i="12"/>
  <c r="B73" i="12"/>
  <c r="A73" i="12"/>
  <c r="C72" i="12"/>
  <c r="B72" i="12"/>
  <c r="A72" i="12"/>
  <c r="L45" i="12"/>
  <c r="J45" i="12"/>
  <c r="F45" i="12"/>
  <c r="G45" i="12" s="1"/>
  <c r="I45" i="12" s="1"/>
  <c r="C45" i="12"/>
  <c r="B45" i="12"/>
  <c r="A45" i="12"/>
  <c r="L82" i="11"/>
  <c r="J82" i="11"/>
  <c r="C82" i="11"/>
  <c r="B82" i="11"/>
  <c r="A82" i="11"/>
  <c r="L81" i="11"/>
  <c r="J81" i="11"/>
  <c r="C81" i="11"/>
  <c r="B81" i="11"/>
  <c r="A81" i="11"/>
  <c r="L80" i="11"/>
  <c r="J80" i="11"/>
  <c r="C80" i="11"/>
  <c r="B80" i="11"/>
  <c r="A80" i="11"/>
  <c r="L45" i="11"/>
  <c r="J45" i="11"/>
  <c r="C45" i="11"/>
  <c r="B45" i="11"/>
  <c r="A45" i="11"/>
  <c r="J45" i="10"/>
  <c r="L82" i="7"/>
  <c r="J82" i="7"/>
  <c r="C82" i="7"/>
  <c r="B82" i="7"/>
  <c r="A82" i="7"/>
  <c r="L81" i="7"/>
  <c r="J81" i="7"/>
  <c r="C81" i="7"/>
  <c r="B81" i="7"/>
  <c r="A81" i="7"/>
  <c r="L105" i="5"/>
  <c r="J105" i="5"/>
  <c r="F105" i="5"/>
  <c r="G105" i="5" s="1"/>
  <c r="I105" i="5" s="1"/>
  <c r="C105" i="5"/>
  <c r="B105" i="5"/>
  <c r="A105" i="5"/>
  <c r="L104" i="5"/>
  <c r="J104" i="5"/>
  <c r="F104" i="5"/>
  <c r="G104" i="5" s="1"/>
  <c r="I104" i="5" s="1"/>
  <c r="C104" i="5"/>
  <c r="B104" i="5"/>
  <c r="A104" i="5"/>
  <c r="L103" i="5"/>
  <c r="J103" i="5"/>
  <c r="F103" i="5"/>
  <c r="G103" i="5" s="1"/>
  <c r="I103" i="5" s="1"/>
  <c r="C103" i="5"/>
  <c r="B103" i="5"/>
  <c r="A103" i="5"/>
  <c r="L102" i="5"/>
  <c r="J102" i="5"/>
  <c r="F102" i="5"/>
  <c r="G102" i="5" s="1"/>
  <c r="I102" i="5" s="1"/>
  <c r="C102" i="5"/>
  <c r="B102" i="5"/>
  <c r="A102" i="5"/>
  <c r="L33" i="5"/>
  <c r="J33" i="5"/>
  <c r="F33" i="5"/>
  <c r="G33" i="5" s="1"/>
  <c r="I33" i="5" s="1"/>
  <c r="C33" i="5"/>
  <c r="B33" i="5"/>
  <c r="A33" i="5"/>
  <c r="C78" i="4"/>
  <c r="B78" i="4"/>
  <c r="A78" i="4"/>
  <c r="C77" i="4"/>
  <c r="B77" i="4"/>
  <c r="A77" i="4"/>
  <c r="C76" i="4"/>
  <c r="B76" i="4"/>
  <c r="A76" i="4"/>
  <c r="L75" i="4"/>
  <c r="J75" i="4"/>
  <c r="F75" i="4"/>
  <c r="G75" i="4" s="1"/>
  <c r="I75" i="4" s="1"/>
  <c r="C75" i="4"/>
  <c r="B75" i="4"/>
  <c r="A75" i="4"/>
  <c r="C44" i="4"/>
  <c r="B44" i="4"/>
  <c r="A44" i="4"/>
  <c r="L86" i="3"/>
  <c r="J86" i="3"/>
  <c r="C86" i="3"/>
  <c r="B86" i="3"/>
  <c r="A86" i="3"/>
  <c r="L85" i="3"/>
  <c r="J85" i="3"/>
  <c r="C85" i="3"/>
  <c r="B85" i="3"/>
  <c r="A85" i="3"/>
  <c r="L84" i="3"/>
  <c r="J84" i="3"/>
  <c r="C84" i="3"/>
  <c r="B84" i="3"/>
  <c r="A84" i="3"/>
  <c r="L83" i="3"/>
  <c r="J83" i="3"/>
  <c r="C83" i="3"/>
  <c r="B83" i="3"/>
  <c r="A83" i="3"/>
  <c r="L82" i="3"/>
  <c r="J82" i="3"/>
  <c r="C82" i="3"/>
  <c r="B82" i="3"/>
  <c r="A82" i="3"/>
  <c r="L44" i="3"/>
  <c r="J44" i="3"/>
  <c r="C44" i="3"/>
  <c r="B44" i="3"/>
  <c r="A44" i="3"/>
  <c r="E117" i="5"/>
  <c r="E110" i="5"/>
  <c r="E39" i="5"/>
  <c r="E29" i="5"/>
  <c r="E21" i="5"/>
  <c r="C114" i="5"/>
  <c r="B114" i="5"/>
  <c r="A114" i="5"/>
  <c r="C113" i="5"/>
  <c r="B113" i="5"/>
  <c r="A113" i="5"/>
  <c r="C112" i="5"/>
  <c r="B112" i="5"/>
  <c r="A112" i="5"/>
  <c r="L114" i="5"/>
  <c r="J114" i="5"/>
  <c r="L113" i="5"/>
  <c r="J113" i="5"/>
  <c r="J100" i="2"/>
  <c r="J102" i="2"/>
  <c r="J101" i="2"/>
  <c r="J93" i="2"/>
  <c r="L93" i="2" s="1"/>
  <c r="J95" i="2"/>
  <c r="L95" i="2" s="1"/>
  <c r="J94" i="2"/>
  <c r="L94" i="2" s="1"/>
  <c r="J88" i="2"/>
  <c r="Q88" i="2" s="1"/>
  <c r="J87" i="2"/>
  <c r="Q87" i="2" s="1"/>
  <c r="F87" i="3" s="1"/>
  <c r="G87" i="3" s="1"/>
  <c r="I87" i="3" s="1"/>
  <c r="J86" i="2"/>
  <c r="J85" i="2"/>
  <c r="J84" i="2"/>
  <c r="J83" i="2"/>
  <c r="J82" i="2"/>
  <c r="J81" i="2"/>
  <c r="Q81" i="2" s="1"/>
  <c r="J74" i="2"/>
  <c r="Q74" i="2" s="1"/>
  <c r="J73" i="2"/>
  <c r="Q73" i="2" s="1"/>
  <c r="J72" i="2"/>
  <c r="Q72" i="2" s="1"/>
  <c r="J71" i="2"/>
  <c r="Q71" i="2" s="1"/>
  <c r="J70" i="2"/>
  <c r="Q70" i="2" s="1"/>
  <c r="J76" i="2"/>
  <c r="Q76" i="2" s="1"/>
  <c r="J75" i="2"/>
  <c r="Q75" i="2" s="1"/>
  <c r="J44" i="2"/>
  <c r="J65" i="2"/>
  <c r="Q65" i="2" s="1"/>
  <c r="J64" i="2"/>
  <c r="Q64" i="2" s="1"/>
  <c r="J55" i="2"/>
  <c r="Q55" i="2" s="1"/>
  <c r="J54" i="2"/>
  <c r="Q54" i="2" s="1"/>
  <c r="J53" i="2"/>
  <c r="Q53" i="2" s="1"/>
  <c r="J52" i="2"/>
  <c r="Q52" i="2" s="1"/>
  <c r="J51" i="2"/>
  <c r="Q51" i="2" s="1"/>
  <c r="J50" i="2"/>
  <c r="Q50" i="2" s="1"/>
  <c r="J49" i="2"/>
  <c r="Q49" i="2" s="1"/>
  <c r="J48" i="2"/>
  <c r="Q48" i="2" s="1"/>
  <c r="J47" i="2"/>
  <c r="Q47" i="2" s="1"/>
  <c r="J46" i="2"/>
  <c r="Q46" i="2" s="1"/>
  <c r="J45" i="2"/>
  <c r="Q45" i="2" s="1"/>
  <c r="J43" i="2"/>
  <c r="Q43" i="2" s="1"/>
  <c r="J42" i="2"/>
  <c r="Q42" i="2" s="1"/>
  <c r="J41" i="2"/>
  <c r="Q41" i="2" s="1"/>
  <c r="J40" i="2"/>
  <c r="Q40" i="2" s="1"/>
  <c r="J39" i="2"/>
  <c r="Q39" i="2" s="1"/>
  <c r="J38" i="2"/>
  <c r="Q38" i="2" s="1"/>
  <c r="J37" i="2"/>
  <c r="Q37" i="2" s="1"/>
  <c r="J36" i="2"/>
  <c r="Q36" i="2" s="1"/>
  <c r="J35" i="2"/>
  <c r="Q35" i="2" s="1"/>
  <c r="J34" i="2"/>
  <c r="Q34" i="2" s="1"/>
  <c r="J33" i="2"/>
  <c r="Q33" i="2" s="1"/>
  <c r="J32" i="2"/>
  <c r="Q32" i="2" s="1"/>
  <c r="J31" i="2"/>
  <c r="Q31" i="2" s="1"/>
  <c r="J30" i="2"/>
  <c r="Q30" i="2" s="1"/>
  <c r="J29" i="2"/>
  <c r="Q29" i="2" s="1"/>
  <c r="J28" i="2"/>
  <c r="Q28" i="2" s="1"/>
  <c r="J23" i="2"/>
  <c r="Q23" i="2" s="1"/>
  <c r="J22" i="2"/>
  <c r="Q22" i="2" s="1"/>
  <c r="J21" i="2"/>
  <c r="Q21" i="2" s="1"/>
  <c r="J20" i="2"/>
  <c r="Q20" i="2" s="1"/>
  <c r="J19" i="2"/>
  <c r="Q19" i="2" s="1"/>
  <c r="J18" i="2"/>
  <c r="Q18" i="2" s="1"/>
  <c r="J17" i="2"/>
  <c r="Q17" i="2" s="1"/>
  <c r="J16" i="2"/>
  <c r="Q16" i="2" s="1"/>
  <c r="J15" i="2"/>
  <c r="Q15" i="2" s="1"/>
  <c r="Q82" i="2" l="1"/>
  <c r="F82" i="3" s="1"/>
  <c r="G82" i="3" s="1"/>
  <c r="I82" i="3" s="1"/>
  <c r="Q86" i="2"/>
  <c r="F86" i="3" s="1"/>
  <c r="G86" i="3" s="1"/>
  <c r="I86" i="3" s="1"/>
  <c r="Q84" i="2"/>
  <c r="F84" i="3" s="1"/>
  <c r="G84" i="3" s="1"/>
  <c r="I84" i="3" s="1"/>
  <c r="O81" i="10"/>
  <c r="F81" i="11" s="1"/>
  <c r="G81" i="11" s="1"/>
  <c r="I81" i="11" s="1"/>
  <c r="M81" i="6"/>
  <c r="F81" i="7" s="1"/>
  <c r="G81" i="7" s="1"/>
  <c r="I81" i="7" s="1"/>
  <c r="Q83" i="2"/>
  <c r="F83" i="3" s="1"/>
  <c r="G83" i="3" s="1"/>
  <c r="I83" i="3" s="1"/>
  <c r="O80" i="10"/>
  <c r="F80" i="11" s="1"/>
  <c r="G80" i="11" s="1"/>
  <c r="I80" i="11" s="1"/>
  <c r="Q44" i="2"/>
  <c r="F44" i="3" s="1"/>
  <c r="G44" i="3" s="1"/>
  <c r="I44" i="3" s="1"/>
  <c r="Q85" i="2"/>
  <c r="F85" i="3" s="1"/>
  <c r="G85" i="3" s="1"/>
  <c r="I85" i="3" s="1"/>
  <c r="O45" i="10"/>
  <c r="F45" i="11" s="1"/>
  <c r="G45" i="11" s="1"/>
  <c r="I45" i="11" s="1"/>
  <c r="O82" i="10"/>
  <c r="F82" i="11" s="1"/>
  <c r="G82" i="11" s="1"/>
  <c r="I82" i="11" s="1"/>
  <c r="F43" i="15"/>
  <c r="G43" i="15" s="1"/>
  <c r="I43" i="15" s="1"/>
  <c r="F77" i="15"/>
  <c r="G77" i="15" s="1"/>
  <c r="I77" i="15" s="1"/>
  <c r="F78" i="15"/>
  <c r="G78" i="15" s="1"/>
  <c r="I78" i="15" s="1"/>
  <c r="F79" i="15"/>
  <c r="G79" i="15" s="1"/>
  <c r="I79" i="15" s="1"/>
  <c r="F80" i="15"/>
  <c r="G80" i="15" s="1"/>
  <c r="I80" i="15" s="1"/>
  <c r="N102" i="2"/>
  <c r="F114" i="5" s="1"/>
  <c r="G114" i="5" s="1"/>
  <c r="I114" i="5" s="1"/>
  <c r="N101" i="2"/>
  <c r="F113" i="5" s="1"/>
  <c r="G113" i="5" s="1"/>
  <c r="I113" i="5" s="1"/>
  <c r="E18" i="9" l="1"/>
  <c r="J22" i="17" l="1"/>
  <c r="J21" i="17"/>
  <c r="J16" i="17"/>
  <c r="J23" i="16"/>
  <c r="J22" i="16"/>
  <c r="J21" i="16"/>
  <c r="J20" i="16"/>
  <c r="J19" i="16"/>
  <c r="J18" i="16"/>
  <c r="J17" i="16"/>
  <c r="J16" i="16"/>
  <c r="J15" i="16"/>
  <c r="J38" i="16"/>
  <c r="J37" i="16"/>
  <c r="J36" i="16"/>
  <c r="J35" i="16"/>
  <c r="J34" i="16"/>
  <c r="J33" i="16"/>
  <c r="J32" i="16"/>
  <c r="J31" i="16"/>
  <c r="J30" i="16"/>
  <c r="J29" i="16"/>
  <c r="J28" i="16"/>
  <c r="J49" i="16"/>
  <c r="J48" i="16"/>
  <c r="J47" i="16"/>
  <c r="J46" i="16"/>
  <c r="J45" i="16"/>
  <c r="J44" i="16"/>
  <c r="J42" i="16"/>
  <c r="J41" i="16"/>
  <c r="J40" i="16"/>
  <c r="J52" i="16"/>
  <c r="J51" i="16"/>
  <c r="J62" i="16"/>
  <c r="J61" i="16"/>
  <c r="J58" i="16"/>
  <c r="J57" i="16"/>
  <c r="J74" i="16"/>
  <c r="J73" i="16"/>
  <c r="J69" i="16"/>
  <c r="J68" i="16"/>
  <c r="J89" i="13"/>
  <c r="J88" i="13"/>
  <c r="J77" i="13"/>
  <c r="J76" i="13"/>
  <c r="J75" i="13"/>
  <c r="J74" i="13"/>
  <c r="J67" i="13"/>
  <c r="J66" i="13"/>
  <c r="J65" i="13"/>
  <c r="J63" i="13"/>
  <c r="J62" i="13"/>
  <c r="J60" i="13"/>
  <c r="J59" i="13"/>
  <c r="J57" i="13"/>
  <c r="J56" i="13"/>
  <c r="J55" i="13"/>
  <c r="J54" i="13"/>
  <c r="J53" i="13"/>
  <c r="J50" i="13"/>
  <c r="J49" i="13"/>
  <c r="J48" i="13"/>
  <c r="J47" i="13"/>
  <c r="J46" i="13"/>
  <c r="J45" i="13"/>
  <c r="J44" i="13"/>
  <c r="J43" i="13"/>
  <c r="J42" i="13"/>
  <c r="J41" i="13"/>
  <c r="J36" i="13"/>
  <c r="J35" i="13"/>
  <c r="J34" i="13"/>
  <c r="J33" i="13"/>
  <c r="J32" i="13"/>
  <c r="J31" i="13"/>
  <c r="J30" i="13"/>
  <c r="J29" i="13"/>
  <c r="J28" i="13"/>
  <c r="J22" i="13"/>
  <c r="J21" i="13"/>
  <c r="J16" i="13"/>
  <c r="J23" i="12"/>
  <c r="J22" i="12"/>
  <c r="J21" i="12"/>
  <c r="J20" i="12"/>
  <c r="J19" i="12"/>
  <c r="J18" i="12"/>
  <c r="J17" i="12"/>
  <c r="J16" i="12"/>
  <c r="J15" i="12"/>
  <c r="J39" i="12"/>
  <c r="J38" i="12"/>
  <c r="J37" i="12"/>
  <c r="J36" i="12"/>
  <c r="J35" i="12"/>
  <c r="J34" i="12"/>
  <c r="J33" i="12"/>
  <c r="J32" i="12"/>
  <c r="J31" i="12"/>
  <c r="J30" i="12"/>
  <c r="J29" i="12"/>
  <c r="J28" i="12"/>
  <c r="J51" i="12"/>
  <c r="J50" i="12"/>
  <c r="J49" i="12"/>
  <c r="J48" i="12"/>
  <c r="J47" i="12"/>
  <c r="J46" i="12"/>
  <c r="J44" i="12"/>
  <c r="J43" i="12"/>
  <c r="J42" i="12"/>
  <c r="J41" i="12"/>
  <c r="J54" i="12"/>
  <c r="J53" i="12"/>
  <c r="J64" i="12"/>
  <c r="J63" i="12"/>
  <c r="J60" i="12"/>
  <c r="J59" i="12"/>
  <c r="J75" i="12"/>
  <c r="J71" i="12"/>
  <c r="J70" i="12"/>
  <c r="J76" i="12"/>
  <c r="C18" i="1"/>
  <c r="K17" i="9" l="1"/>
  <c r="E18" i="1" s="1"/>
  <c r="J15" i="9"/>
  <c r="J14" i="9"/>
  <c r="H17" i="9"/>
  <c r="F17" i="9"/>
  <c r="L15" i="9"/>
  <c r="G15" i="9"/>
  <c r="I15" i="9" s="1"/>
  <c r="J17" i="9" l="1"/>
  <c r="D18" i="1"/>
  <c r="J15" i="8"/>
  <c r="J16" i="8"/>
  <c r="J17" i="8"/>
  <c r="J18" i="8"/>
  <c r="J19" i="8"/>
  <c r="F34" i="5" l="1"/>
  <c r="G34" i="5" s="1"/>
  <c r="I34" i="5" s="1"/>
  <c r="L34" i="5"/>
  <c r="J34" i="5"/>
  <c r="C34" i="5"/>
  <c r="B34" i="5"/>
  <c r="A34" i="5"/>
  <c r="C24" i="5"/>
  <c r="B24" i="5"/>
  <c r="A24" i="5"/>
  <c r="J23" i="4"/>
  <c r="J22" i="4"/>
  <c r="J21" i="4"/>
  <c r="J20" i="4"/>
  <c r="J19" i="4"/>
  <c r="J18" i="4"/>
  <c r="J17" i="4"/>
  <c r="J16" i="4"/>
  <c r="J15" i="4"/>
  <c r="J35" i="4"/>
  <c r="J34" i="4"/>
  <c r="J33" i="4"/>
  <c r="J32" i="4"/>
  <c r="J31" i="4"/>
  <c r="J30" i="4"/>
  <c r="J29" i="4"/>
  <c r="J28" i="4"/>
  <c r="J41" i="4"/>
  <c r="J40" i="4"/>
  <c r="J39" i="4"/>
  <c r="J38" i="4"/>
  <c r="J37" i="4"/>
  <c r="J51" i="4"/>
  <c r="J50" i="4"/>
  <c r="J49" i="4"/>
  <c r="J47" i="4"/>
  <c r="J46" i="4"/>
  <c r="J45" i="4"/>
  <c r="J54" i="4"/>
  <c r="J53" i="4"/>
  <c r="J57" i="4"/>
  <c r="J56" i="4"/>
  <c r="J64" i="4"/>
  <c r="J63" i="4"/>
  <c r="J68" i="4"/>
  <c r="J67" i="4"/>
  <c r="J79" i="4"/>
  <c r="J74" i="4"/>
  <c r="J80" i="4"/>
  <c r="J24" i="2"/>
  <c r="N100" i="2"/>
  <c r="F112" i="5" s="1"/>
  <c r="K116" i="5"/>
  <c r="H116" i="5"/>
  <c r="L112" i="5"/>
  <c r="L116" i="5" s="1"/>
  <c r="J112" i="5"/>
  <c r="G112" i="5" l="1"/>
  <c r="G116" i="5" s="1"/>
  <c r="F116" i="5"/>
  <c r="I112" i="5" l="1"/>
  <c r="I116" i="5" s="1"/>
  <c r="A83" i="17"/>
  <c r="A82" i="17"/>
  <c r="A81" i="17"/>
  <c r="A85" i="16"/>
  <c r="A84" i="16"/>
  <c r="A83" i="16"/>
  <c r="A93" i="15"/>
  <c r="A92" i="15"/>
  <c r="A91" i="15"/>
  <c r="A88" i="14"/>
  <c r="A87" i="14"/>
  <c r="A86" i="14"/>
  <c r="A157" i="13"/>
  <c r="A156" i="13"/>
  <c r="A155" i="13"/>
  <c r="A87" i="12"/>
  <c r="A86" i="12"/>
  <c r="A85" i="12"/>
  <c r="A95" i="11"/>
  <c r="A94" i="11"/>
  <c r="A93" i="11"/>
  <c r="A90" i="10"/>
  <c r="A89" i="10"/>
  <c r="A88" i="10"/>
  <c r="A23" i="9"/>
  <c r="A22" i="9"/>
  <c r="A21" i="9"/>
  <c r="A34" i="8"/>
  <c r="A33" i="8"/>
  <c r="A32" i="8"/>
  <c r="A95" i="7"/>
  <c r="A94" i="7"/>
  <c r="A93" i="7"/>
  <c r="A91" i="6"/>
  <c r="A90" i="6"/>
  <c r="A89" i="6"/>
  <c r="A140" i="5"/>
  <c r="A139" i="5"/>
  <c r="A138" i="5"/>
  <c r="A91" i="4"/>
  <c r="A90" i="4"/>
  <c r="A89" i="4"/>
  <c r="A99" i="3"/>
  <c r="A98" i="3"/>
  <c r="A97" i="3"/>
  <c r="A108" i="2"/>
  <c r="A107" i="2"/>
  <c r="A106" i="2"/>
  <c r="G85" i="17" l="1"/>
  <c r="D85" i="17"/>
  <c r="A85" i="17"/>
  <c r="F22" i="17"/>
  <c r="G22" i="17" s="1"/>
  <c r="I22" i="17" s="1"/>
  <c r="C22" i="17"/>
  <c r="B22" i="17"/>
  <c r="A22" i="17"/>
  <c r="F21" i="17"/>
  <c r="G21" i="17" s="1"/>
  <c r="I21" i="17" s="1"/>
  <c r="C21" i="17"/>
  <c r="B21" i="17"/>
  <c r="A21" i="17"/>
  <c r="F17" i="17"/>
  <c r="G17" i="17" s="1"/>
  <c r="I17" i="17" s="1"/>
  <c r="C17" i="17"/>
  <c r="B17" i="17"/>
  <c r="A17" i="17"/>
  <c r="F16" i="17"/>
  <c r="C16" i="17"/>
  <c r="B16" i="17"/>
  <c r="A16" i="17"/>
  <c r="C8" i="17"/>
  <c r="B8" i="17"/>
  <c r="A8" i="17"/>
  <c r="C7" i="17"/>
  <c r="B7" i="17"/>
  <c r="A7" i="17"/>
  <c r="B6" i="17"/>
  <c r="A6" i="17"/>
  <c r="C5" i="17"/>
  <c r="B5" i="17"/>
  <c r="A5" i="17"/>
  <c r="C4" i="17"/>
  <c r="B4" i="17"/>
  <c r="A4" i="17"/>
  <c r="L3" i="17"/>
  <c r="C3" i="17"/>
  <c r="B3" i="17"/>
  <c r="A3" i="17"/>
  <c r="L2" i="17"/>
  <c r="C2" i="17"/>
  <c r="B2" i="17"/>
  <c r="A2" i="17"/>
  <c r="C1" i="17"/>
  <c r="B1" i="17"/>
  <c r="A1" i="17"/>
  <c r="G87" i="16"/>
  <c r="D87" i="16"/>
  <c r="A87" i="16"/>
  <c r="C75" i="16"/>
  <c r="B75" i="16"/>
  <c r="A75" i="16"/>
  <c r="F74" i="16"/>
  <c r="G74" i="16" s="1"/>
  <c r="I74" i="16" s="1"/>
  <c r="C74" i="16"/>
  <c r="B74" i="16"/>
  <c r="A74" i="16"/>
  <c r="F73" i="16"/>
  <c r="G73" i="16" s="1"/>
  <c r="I73" i="16" s="1"/>
  <c r="C73" i="16"/>
  <c r="B73" i="16"/>
  <c r="A73" i="16"/>
  <c r="C70" i="16"/>
  <c r="B70" i="16"/>
  <c r="A70" i="16"/>
  <c r="F69" i="16"/>
  <c r="C69" i="16"/>
  <c r="B69" i="16"/>
  <c r="A69" i="16"/>
  <c r="F68" i="16"/>
  <c r="G68" i="16" s="1"/>
  <c r="I68" i="16" s="1"/>
  <c r="C68" i="16"/>
  <c r="B68" i="16"/>
  <c r="A68" i="16"/>
  <c r="C67" i="16"/>
  <c r="B67" i="16"/>
  <c r="A67" i="16"/>
  <c r="C66" i="16"/>
  <c r="C63" i="16"/>
  <c r="B63" i="16"/>
  <c r="A63" i="16"/>
  <c r="F62" i="16"/>
  <c r="G62" i="16" s="1"/>
  <c r="I62" i="16" s="1"/>
  <c r="C62" i="16"/>
  <c r="B62" i="16"/>
  <c r="A62" i="16"/>
  <c r="F61" i="16"/>
  <c r="C61" i="16"/>
  <c r="B61" i="16"/>
  <c r="A61" i="16"/>
  <c r="C60" i="16"/>
  <c r="B60" i="16"/>
  <c r="A60" i="16"/>
  <c r="C59" i="16"/>
  <c r="B59" i="16"/>
  <c r="A59" i="16"/>
  <c r="F58" i="16"/>
  <c r="G58" i="16" s="1"/>
  <c r="I58" i="16" s="1"/>
  <c r="C58" i="16"/>
  <c r="B58" i="16"/>
  <c r="A58" i="16"/>
  <c r="F57" i="16"/>
  <c r="G57" i="16" s="1"/>
  <c r="I57" i="16" s="1"/>
  <c r="C57" i="16"/>
  <c r="B57" i="16"/>
  <c r="A57" i="16"/>
  <c r="C56" i="16"/>
  <c r="C53" i="16"/>
  <c r="B53" i="16"/>
  <c r="A53" i="16"/>
  <c r="F52" i="16"/>
  <c r="G52" i="16" s="1"/>
  <c r="I52" i="16" s="1"/>
  <c r="C52" i="16"/>
  <c r="B52" i="16"/>
  <c r="A52" i="16"/>
  <c r="F51" i="16"/>
  <c r="G51" i="16" s="1"/>
  <c r="I51" i="16" s="1"/>
  <c r="C51" i="16"/>
  <c r="B51" i="16"/>
  <c r="A51" i="16"/>
  <c r="C50" i="16"/>
  <c r="B50" i="16"/>
  <c r="A50" i="16"/>
  <c r="F49" i="16"/>
  <c r="G49" i="16" s="1"/>
  <c r="I49" i="16" s="1"/>
  <c r="C49" i="16"/>
  <c r="B49" i="16"/>
  <c r="A49" i="16"/>
  <c r="F48" i="16"/>
  <c r="G48" i="16" s="1"/>
  <c r="I48" i="16" s="1"/>
  <c r="C48" i="16"/>
  <c r="B48" i="16"/>
  <c r="A48" i="16"/>
  <c r="F47" i="16"/>
  <c r="G47" i="16" s="1"/>
  <c r="I47" i="16" s="1"/>
  <c r="C47" i="16"/>
  <c r="B47" i="16"/>
  <c r="A47" i="16"/>
  <c r="F46" i="16"/>
  <c r="G46" i="16" s="1"/>
  <c r="I46" i="16" s="1"/>
  <c r="C46" i="16"/>
  <c r="B46" i="16"/>
  <c r="A46" i="16"/>
  <c r="F45" i="16"/>
  <c r="G45" i="16" s="1"/>
  <c r="I45" i="16" s="1"/>
  <c r="C45" i="16"/>
  <c r="B45" i="16"/>
  <c r="A45" i="16"/>
  <c r="F44" i="16"/>
  <c r="G44" i="16" s="1"/>
  <c r="I44" i="16" s="1"/>
  <c r="C44" i="16"/>
  <c r="B44" i="16"/>
  <c r="A44" i="16"/>
  <c r="F42" i="16"/>
  <c r="G42" i="16" s="1"/>
  <c r="I42" i="16" s="1"/>
  <c r="C42" i="16"/>
  <c r="B42" i="16"/>
  <c r="A42" i="16"/>
  <c r="F41" i="16"/>
  <c r="G41" i="16" s="1"/>
  <c r="I41" i="16" s="1"/>
  <c r="C41" i="16"/>
  <c r="B41" i="16"/>
  <c r="A41" i="16"/>
  <c r="F40" i="16"/>
  <c r="G40" i="16" s="1"/>
  <c r="I40" i="16" s="1"/>
  <c r="C40" i="16"/>
  <c r="B40" i="16"/>
  <c r="A40" i="16"/>
  <c r="C39" i="16"/>
  <c r="B39" i="16"/>
  <c r="A39" i="16"/>
  <c r="F38" i="16"/>
  <c r="C38" i="16"/>
  <c r="B38" i="16"/>
  <c r="A38" i="16"/>
  <c r="F37" i="16"/>
  <c r="G37" i="16" s="1"/>
  <c r="I37" i="16" s="1"/>
  <c r="C37" i="16"/>
  <c r="B37" i="16"/>
  <c r="A37" i="16"/>
  <c r="F36" i="16"/>
  <c r="C36" i="16"/>
  <c r="B36" i="16"/>
  <c r="A36" i="16"/>
  <c r="F35" i="16"/>
  <c r="G35" i="16" s="1"/>
  <c r="I35" i="16" s="1"/>
  <c r="C35" i="16"/>
  <c r="B35" i="16"/>
  <c r="A35" i="16"/>
  <c r="F34" i="16"/>
  <c r="C34" i="16"/>
  <c r="B34" i="16"/>
  <c r="A34" i="16"/>
  <c r="F33" i="16"/>
  <c r="G33" i="16" s="1"/>
  <c r="I33" i="16" s="1"/>
  <c r="C33" i="16"/>
  <c r="B33" i="16"/>
  <c r="A33" i="16"/>
  <c r="F32" i="16"/>
  <c r="C32" i="16"/>
  <c r="B32" i="16"/>
  <c r="A32" i="16"/>
  <c r="F31" i="16"/>
  <c r="G31" i="16" s="1"/>
  <c r="I31" i="16" s="1"/>
  <c r="C31" i="16"/>
  <c r="B31" i="16"/>
  <c r="A31" i="16"/>
  <c r="F30" i="16"/>
  <c r="C30" i="16"/>
  <c r="B30" i="16"/>
  <c r="A30" i="16"/>
  <c r="F29" i="16"/>
  <c r="G29" i="16" s="1"/>
  <c r="I29" i="16" s="1"/>
  <c r="C29" i="16"/>
  <c r="B29" i="16"/>
  <c r="A29" i="16"/>
  <c r="F28" i="16"/>
  <c r="C28" i="16"/>
  <c r="B28" i="16"/>
  <c r="A28" i="16"/>
  <c r="C27" i="16"/>
  <c r="C24" i="16"/>
  <c r="B24" i="16"/>
  <c r="A24" i="16"/>
  <c r="F23" i="16"/>
  <c r="G23" i="16" s="1"/>
  <c r="I23" i="16" s="1"/>
  <c r="C23" i="16"/>
  <c r="B23" i="16"/>
  <c r="A23" i="16"/>
  <c r="F22" i="16"/>
  <c r="G22" i="16" s="1"/>
  <c r="I22" i="16" s="1"/>
  <c r="C22" i="16"/>
  <c r="B22" i="16"/>
  <c r="A22" i="16"/>
  <c r="F21" i="16"/>
  <c r="G21" i="16" s="1"/>
  <c r="I21" i="16" s="1"/>
  <c r="C21" i="16"/>
  <c r="B21" i="16"/>
  <c r="A21" i="16"/>
  <c r="F20" i="16"/>
  <c r="G20" i="16" s="1"/>
  <c r="I20" i="16" s="1"/>
  <c r="C20" i="16"/>
  <c r="B20" i="16"/>
  <c r="A20" i="16"/>
  <c r="F19" i="16"/>
  <c r="G19" i="16" s="1"/>
  <c r="I19" i="16" s="1"/>
  <c r="C19" i="16"/>
  <c r="B19" i="16"/>
  <c r="A19" i="16"/>
  <c r="F18" i="16"/>
  <c r="G18" i="16" s="1"/>
  <c r="I18" i="16" s="1"/>
  <c r="C18" i="16"/>
  <c r="B18" i="16"/>
  <c r="A18" i="16"/>
  <c r="F17" i="16"/>
  <c r="G17" i="16" s="1"/>
  <c r="I17" i="16" s="1"/>
  <c r="C17" i="16"/>
  <c r="B17" i="16"/>
  <c r="A17" i="16"/>
  <c r="F16" i="16"/>
  <c r="G16" i="16" s="1"/>
  <c r="I16" i="16" s="1"/>
  <c r="C16" i="16"/>
  <c r="B16" i="16"/>
  <c r="A16" i="16"/>
  <c r="F15" i="16"/>
  <c r="G15" i="16" s="1"/>
  <c r="C15" i="16"/>
  <c r="B15" i="16"/>
  <c r="A15" i="16"/>
  <c r="C8" i="16"/>
  <c r="B8" i="16"/>
  <c r="A8" i="16"/>
  <c r="C7" i="16"/>
  <c r="B7" i="16"/>
  <c r="A7" i="16"/>
  <c r="B6" i="16"/>
  <c r="A6" i="16"/>
  <c r="C5" i="16"/>
  <c r="B5" i="16"/>
  <c r="A5" i="16"/>
  <c r="C4" i="16"/>
  <c r="B4" i="16"/>
  <c r="A4" i="16"/>
  <c r="L3" i="16"/>
  <c r="C3" i="16"/>
  <c r="B3" i="16"/>
  <c r="A3" i="16"/>
  <c r="L2" i="16"/>
  <c r="C2" i="16"/>
  <c r="B2" i="16"/>
  <c r="A2" i="16"/>
  <c r="C1" i="16"/>
  <c r="B1" i="16"/>
  <c r="A1" i="16"/>
  <c r="G95" i="15"/>
  <c r="D95" i="15"/>
  <c r="A95" i="15"/>
  <c r="C84" i="15"/>
  <c r="C83" i="15"/>
  <c r="B83" i="15"/>
  <c r="A83" i="15"/>
  <c r="C82" i="15"/>
  <c r="B82" i="15"/>
  <c r="A82" i="15"/>
  <c r="C81" i="15"/>
  <c r="B81" i="15"/>
  <c r="A81" i="15"/>
  <c r="C76" i="15"/>
  <c r="B76" i="15"/>
  <c r="A76" i="15"/>
  <c r="C75" i="15"/>
  <c r="B75" i="15"/>
  <c r="A75" i="15"/>
  <c r="C74" i="15"/>
  <c r="C73" i="15"/>
  <c r="B73" i="15"/>
  <c r="A73" i="15"/>
  <c r="C72" i="15"/>
  <c r="C71" i="15"/>
  <c r="B71" i="15"/>
  <c r="A71" i="15"/>
  <c r="C70" i="15"/>
  <c r="B70" i="15"/>
  <c r="A70" i="15"/>
  <c r="C69" i="15"/>
  <c r="B69" i="15"/>
  <c r="A69" i="15"/>
  <c r="C68" i="15"/>
  <c r="B68" i="15"/>
  <c r="A68" i="15"/>
  <c r="C67" i="15"/>
  <c r="B67" i="15"/>
  <c r="A67" i="15"/>
  <c r="C66" i="15"/>
  <c r="B66" i="15"/>
  <c r="A66" i="15"/>
  <c r="C65" i="15"/>
  <c r="B65" i="15"/>
  <c r="A65" i="15"/>
  <c r="C64" i="15"/>
  <c r="C63" i="15"/>
  <c r="B63" i="15"/>
  <c r="A63" i="15"/>
  <c r="C62" i="15"/>
  <c r="C61" i="15"/>
  <c r="B61" i="15"/>
  <c r="A61" i="15"/>
  <c r="C60" i="15"/>
  <c r="B60" i="15"/>
  <c r="A60" i="15"/>
  <c r="C59" i="15"/>
  <c r="B59" i="15"/>
  <c r="A59" i="15"/>
  <c r="C50" i="15"/>
  <c r="B50" i="15"/>
  <c r="A50" i="15"/>
  <c r="C49" i="15"/>
  <c r="B49" i="15"/>
  <c r="A49" i="15"/>
  <c r="C48" i="15"/>
  <c r="B48" i="15"/>
  <c r="A48" i="15"/>
  <c r="C47" i="15"/>
  <c r="B47" i="15"/>
  <c r="A47" i="15"/>
  <c r="C46" i="15"/>
  <c r="B46" i="15"/>
  <c r="A46" i="15"/>
  <c r="C45" i="15"/>
  <c r="B45" i="15"/>
  <c r="A45" i="15"/>
  <c r="C44" i="15"/>
  <c r="B44" i="15"/>
  <c r="A44" i="15"/>
  <c r="C42" i="15"/>
  <c r="B42" i="15"/>
  <c r="A42" i="15"/>
  <c r="C41" i="15"/>
  <c r="B41" i="15"/>
  <c r="A41" i="15"/>
  <c r="C40" i="15"/>
  <c r="B40" i="15"/>
  <c r="A40" i="15"/>
  <c r="C39" i="15"/>
  <c r="B39" i="15"/>
  <c r="A39" i="15"/>
  <c r="C38" i="15"/>
  <c r="B38" i="15"/>
  <c r="A38" i="15"/>
  <c r="C37" i="15"/>
  <c r="B37" i="15"/>
  <c r="A37" i="15"/>
  <c r="C36" i="15"/>
  <c r="B36" i="15"/>
  <c r="A36" i="15"/>
  <c r="C35" i="15"/>
  <c r="B35" i="15"/>
  <c r="A35" i="15"/>
  <c r="C34" i="15"/>
  <c r="B34" i="15"/>
  <c r="A34" i="15"/>
  <c r="C33" i="15"/>
  <c r="B33" i="15"/>
  <c r="A33" i="15"/>
  <c r="C32" i="15"/>
  <c r="B32" i="15"/>
  <c r="A32" i="15"/>
  <c r="C31" i="15"/>
  <c r="B31" i="15"/>
  <c r="A31" i="15"/>
  <c r="C30" i="15"/>
  <c r="B30" i="15"/>
  <c r="A30" i="15"/>
  <c r="C29" i="15"/>
  <c r="B29" i="15"/>
  <c r="A29" i="15"/>
  <c r="C28" i="15"/>
  <c r="B28" i="15"/>
  <c r="A28" i="15"/>
  <c r="C27" i="15"/>
  <c r="C26" i="15"/>
  <c r="B26" i="15"/>
  <c r="A26" i="15"/>
  <c r="C25" i="15"/>
  <c r="C24" i="15"/>
  <c r="B24" i="15"/>
  <c r="A24" i="15"/>
  <c r="C23" i="15"/>
  <c r="B23" i="15"/>
  <c r="A23" i="15"/>
  <c r="C22" i="15"/>
  <c r="B22" i="15"/>
  <c r="A22" i="15"/>
  <c r="C21" i="15"/>
  <c r="B21" i="15"/>
  <c r="A21" i="15"/>
  <c r="C20" i="15"/>
  <c r="B20" i="15"/>
  <c r="A20" i="15"/>
  <c r="C19" i="15"/>
  <c r="B19" i="15"/>
  <c r="A19" i="15"/>
  <c r="C18" i="15"/>
  <c r="B18" i="15"/>
  <c r="A18" i="15"/>
  <c r="C17" i="15"/>
  <c r="B17" i="15"/>
  <c r="A17" i="15"/>
  <c r="C16" i="15"/>
  <c r="B16" i="15"/>
  <c r="A16" i="15"/>
  <c r="C15" i="15"/>
  <c r="B15" i="15"/>
  <c r="A15" i="15"/>
  <c r="C8" i="15"/>
  <c r="B8" i="15"/>
  <c r="A8" i="15"/>
  <c r="C7" i="15"/>
  <c r="B7" i="15"/>
  <c r="A7" i="15"/>
  <c r="B6" i="15"/>
  <c r="A6" i="15"/>
  <c r="C5" i="15"/>
  <c r="B5" i="15"/>
  <c r="A5" i="15"/>
  <c r="C4" i="15"/>
  <c r="B4" i="15"/>
  <c r="A4" i="15"/>
  <c r="L3" i="15"/>
  <c r="C3" i="15"/>
  <c r="B3" i="15"/>
  <c r="A3" i="15"/>
  <c r="L2" i="15"/>
  <c r="C2" i="15"/>
  <c r="B2" i="15"/>
  <c r="A2" i="15"/>
  <c r="C1" i="15"/>
  <c r="B1" i="15"/>
  <c r="A1" i="15"/>
  <c r="G90" i="14"/>
  <c r="D90" i="14"/>
  <c r="A90" i="14"/>
  <c r="C8" i="14"/>
  <c r="B8" i="14"/>
  <c r="A8" i="14"/>
  <c r="C7" i="14"/>
  <c r="B7" i="14"/>
  <c r="A7" i="14"/>
  <c r="B6" i="14"/>
  <c r="A6" i="14"/>
  <c r="C5" i="14"/>
  <c r="B5" i="14"/>
  <c r="A5" i="14"/>
  <c r="C4" i="14"/>
  <c r="B4" i="14"/>
  <c r="A4" i="14"/>
  <c r="P3" i="14"/>
  <c r="C3" i="14"/>
  <c r="A3" i="14"/>
  <c r="P2" i="14"/>
  <c r="C2" i="14"/>
  <c r="B2" i="14"/>
  <c r="A2" i="14"/>
  <c r="C1" i="14"/>
  <c r="B1" i="14"/>
  <c r="A1" i="14"/>
  <c r="G159" i="13"/>
  <c r="D159" i="13"/>
  <c r="A159" i="13"/>
  <c r="C90" i="13"/>
  <c r="B90" i="13"/>
  <c r="A90" i="13"/>
  <c r="F89" i="13"/>
  <c r="G89" i="13" s="1"/>
  <c r="I89" i="13" s="1"/>
  <c r="C89" i="13"/>
  <c r="B89" i="13"/>
  <c r="A89" i="13"/>
  <c r="F88" i="13"/>
  <c r="C88" i="13"/>
  <c r="B88" i="13"/>
  <c r="A88" i="13"/>
  <c r="C84" i="13"/>
  <c r="B84" i="13"/>
  <c r="A84" i="13"/>
  <c r="C83" i="13"/>
  <c r="B83" i="13"/>
  <c r="A83" i="13"/>
  <c r="C82" i="13"/>
  <c r="B82" i="13"/>
  <c r="A82" i="13"/>
  <c r="C81" i="13"/>
  <c r="C78" i="13"/>
  <c r="B78" i="13"/>
  <c r="A78" i="13"/>
  <c r="F77" i="13"/>
  <c r="C77" i="13"/>
  <c r="B77" i="13"/>
  <c r="A77" i="13"/>
  <c r="F76" i="13"/>
  <c r="G76" i="13" s="1"/>
  <c r="I76" i="13" s="1"/>
  <c r="C76" i="13"/>
  <c r="B76" i="13"/>
  <c r="A76" i="13"/>
  <c r="F75" i="13"/>
  <c r="C75" i="13"/>
  <c r="B75" i="13"/>
  <c r="A75" i="13"/>
  <c r="F74" i="13"/>
  <c r="G74" i="13" s="1"/>
  <c r="I74" i="13" s="1"/>
  <c r="C74" i="13"/>
  <c r="B74" i="13"/>
  <c r="A74" i="13"/>
  <c r="C71" i="13"/>
  <c r="C68" i="13"/>
  <c r="B68" i="13"/>
  <c r="A68" i="13"/>
  <c r="F67" i="13"/>
  <c r="G67" i="13" s="1"/>
  <c r="I67" i="13" s="1"/>
  <c r="C67" i="13"/>
  <c r="B67" i="13"/>
  <c r="A67" i="13"/>
  <c r="F66" i="13"/>
  <c r="G66" i="13" s="1"/>
  <c r="I66" i="13" s="1"/>
  <c r="C66" i="13"/>
  <c r="B66" i="13"/>
  <c r="A66" i="13"/>
  <c r="F65" i="13"/>
  <c r="G65" i="13" s="1"/>
  <c r="I65" i="13" s="1"/>
  <c r="C65" i="13"/>
  <c r="B65" i="13"/>
  <c r="F63" i="13"/>
  <c r="G63" i="13" s="1"/>
  <c r="I63" i="13" s="1"/>
  <c r="C63" i="13"/>
  <c r="B63" i="13"/>
  <c r="A63" i="13"/>
  <c r="F62" i="13"/>
  <c r="G62" i="13" s="1"/>
  <c r="I62" i="13" s="1"/>
  <c r="C62" i="13"/>
  <c r="B62" i="13"/>
  <c r="A62" i="13"/>
  <c r="F60" i="13"/>
  <c r="G60" i="13" s="1"/>
  <c r="I60" i="13" s="1"/>
  <c r="C60" i="13"/>
  <c r="B60" i="13"/>
  <c r="A60" i="13"/>
  <c r="F59" i="13"/>
  <c r="G59" i="13" s="1"/>
  <c r="I59" i="13" s="1"/>
  <c r="C59" i="13"/>
  <c r="B59" i="13"/>
  <c r="A59" i="13"/>
  <c r="F57" i="13"/>
  <c r="G57" i="13" s="1"/>
  <c r="I57" i="13" s="1"/>
  <c r="C57" i="13"/>
  <c r="B57" i="13"/>
  <c r="A57" i="13"/>
  <c r="F56" i="13"/>
  <c r="G56" i="13" s="1"/>
  <c r="I56" i="13" s="1"/>
  <c r="C56" i="13"/>
  <c r="B56" i="13"/>
  <c r="A56" i="13"/>
  <c r="F55" i="13"/>
  <c r="C55" i="13"/>
  <c r="B55" i="13"/>
  <c r="A55" i="13"/>
  <c r="F54" i="13"/>
  <c r="G54" i="13" s="1"/>
  <c r="I54" i="13" s="1"/>
  <c r="C54" i="13"/>
  <c r="B54" i="13"/>
  <c r="A54" i="13"/>
  <c r="F53" i="13"/>
  <c r="G53" i="13" s="1"/>
  <c r="I53" i="13" s="1"/>
  <c r="C53" i="13"/>
  <c r="B53" i="13"/>
  <c r="A53" i="13"/>
  <c r="F50" i="13"/>
  <c r="G50" i="13" s="1"/>
  <c r="I50" i="13" s="1"/>
  <c r="C50" i="13"/>
  <c r="B50" i="13"/>
  <c r="A50" i="13"/>
  <c r="F49" i="13"/>
  <c r="G49" i="13" s="1"/>
  <c r="I49" i="13" s="1"/>
  <c r="C49" i="13"/>
  <c r="B49" i="13"/>
  <c r="A49" i="13"/>
  <c r="F48" i="13"/>
  <c r="C48" i="13"/>
  <c r="B48" i="13"/>
  <c r="A48" i="13"/>
  <c r="F47" i="13"/>
  <c r="G47" i="13" s="1"/>
  <c r="I47" i="13" s="1"/>
  <c r="C47" i="13"/>
  <c r="B47" i="13"/>
  <c r="A47" i="13"/>
  <c r="F46" i="13"/>
  <c r="G46" i="13" s="1"/>
  <c r="I46" i="13" s="1"/>
  <c r="C46" i="13"/>
  <c r="B46" i="13"/>
  <c r="A46" i="13"/>
  <c r="F45" i="13"/>
  <c r="G45" i="13" s="1"/>
  <c r="I45" i="13" s="1"/>
  <c r="C45" i="13"/>
  <c r="B45" i="13"/>
  <c r="A45" i="13"/>
  <c r="F44" i="13"/>
  <c r="G44" i="13" s="1"/>
  <c r="I44" i="13" s="1"/>
  <c r="C44" i="13"/>
  <c r="B44" i="13"/>
  <c r="A44" i="13"/>
  <c r="F43" i="13"/>
  <c r="G43" i="13" s="1"/>
  <c r="I43" i="13" s="1"/>
  <c r="C43" i="13"/>
  <c r="B43" i="13"/>
  <c r="A43" i="13"/>
  <c r="F42" i="13"/>
  <c r="G42" i="13" s="1"/>
  <c r="I42" i="13" s="1"/>
  <c r="C42" i="13"/>
  <c r="B42" i="13"/>
  <c r="A42" i="13"/>
  <c r="F41" i="13"/>
  <c r="G41" i="13" s="1"/>
  <c r="I41" i="13" s="1"/>
  <c r="C41" i="13"/>
  <c r="B41" i="13"/>
  <c r="A41" i="13"/>
  <c r="C40" i="13"/>
  <c r="C39" i="13"/>
  <c r="B39" i="13"/>
  <c r="A39" i="13"/>
  <c r="F36" i="13"/>
  <c r="G36" i="13" s="1"/>
  <c r="I36" i="13" s="1"/>
  <c r="C36" i="13"/>
  <c r="B36" i="13"/>
  <c r="A36" i="13"/>
  <c r="F35" i="13"/>
  <c r="G35" i="13" s="1"/>
  <c r="I35" i="13" s="1"/>
  <c r="C35" i="13"/>
  <c r="B35" i="13"/>
  <c r="A35" i="13"/>
  <c r="F34" i="13"/>
  <c r="G34" i="13" s="1"/>
  <c r="I34" i="13" s="1"/>
  <c r="C34" i="13"/>
  <c r="B34" i="13"/>
  <c r="A34" i="13"/>
  <c r="F33" i="13"/>
  <c r="G33" i="13" s="1"/>
  <c r="I33" i="13" s="1"/>
  <c r="C33" i="13"/>
  <c r="B33" i="13"/>
  <c r="A33" i="13"/>
  <c r="F32" i="13"/>
  <c r="G32" i="13" s="1"/>
  <c r="I32" i="13" s="1"/>
  <c r="C32" i="13"/>
  <c r="B32" i="13"/>
  <c r="A32" i="13"/>
  <c r="F31" i="13"/>
  <c r="G31" i="13" s="1"/>
  <c r="I31" i="13" s="1"/>
  <c r="C31" i="13"/>
  <c r="B31" i="13"/>
  <c r="A31" i="13"/>
  <c r="F30" i="13"/>
  <c r="G30" i="13" s="1"/>
  <c r="I30" i="13" s="1"/>
  <c r="C30" i="13"/>
  <c r="B30" i="13"/>
  <c r="A30" i="13"/>
  <c r="F29" i="13"/>
  <c r="G29" i="13" s="1"/>
  <c r="I29" i="13" s="1"/>
  <c r="C29" i="13"/>
  <c r="B29" i="13"/>
  <c r="A29" i="13"/>
  <c r="F28" i="13"/>
  <c r="G28" i="13" s="1"/>
  <c r="C28" i="13"/>
  <c r="B28" i="13"/>
  <c r="A28" i="13"/>
  <c r="F22" i="13"/>
  <c r="G22" i="13" s="1"/>
  <c r="I22" i="13" s="1"/>
  <c r="C22" i="13"/>
  <c r="B22" i="13"/>
  <c r="A22" i="13"/>
  <c r="F21" i="13"/>
  <c r="G21" i="13" s="1"/>
  <c r="I21" i="13" s="1"/>
  <c r="C21" i="13"/>
  <c r="B21" i="13"/>
  <c r="A21" i="13"/>
  <c r="F17" i="13"/>
  <c r="G17" i="13" s="1"/>
  <c r="I17" i="13" s="1"/>
  <c r="C17" i="13"/>
  <c r="B17" i="13"/>
  <c r="A17" i="13"/>
  <c r="F16" i="13"/>
  <c r="C16" i="13"/>
  <c r="B16" i="13"/>
  <c r="A16" i="13"/>
  <c r="C8" i="13"/>
  <c r="B8" i="13"/>
  <c r="A8" i="13"/>
  <c r="C7" i="13"/>
  <c r="B7" i="13"/>
  <c r="A7" i="13"/>
  <c r="B6" i="13"/>
  <c r="A6" i="13"/>
  <c r="C5" i="13"/>
  <c r="B5" i="13"/>
  <c r="A5" i="13"/>
  <c r="C4" i="13"/>
  <c r="B4" i="13"/>
  <c r="A4" i="13"/>
  <c r="L3" i="13"/>
  <c r="C3" i="13"/>
  <c r="B3" i="13"/>
  <c r="A3" i="13"/>
  <c r="L2" i="13"/>
  <c r="C2" i="13"/>
  <c r="B2" i="13"/>
  <c r="A2" i="13"/>
  <c r="C1" i="13"/>
  <c r="B1" i="13"/>
  <c r="A1" i="13"/>
  <c r="G89" i="12"/>
  <c r="D89" i="12"/>
  <c r="A89" i="12"/>
  <c r="C77" i="12"/>
  <c r="B77" i="12"/>
  <c r="A77" i="12"/>
  <c r="F76" i="12"/>
  <c r="G76" i="12" s="1"/>
  <c r="I76" i="12" s="1"/>
  <c r="C76" i="12"/>
  <c r="B76" i="12"/>
  <c r="A76" i="12"/>
  <c r="F75" i="12"/>
  <c r="C75" i="12"/>
  <c r="B75" i="12"/>
  <c r="A75" i="12"/>
  <c r="F71" i="12"/>
  <c r="G71" i="12" s="1"/>
  <c r="I71" i="12" s="1"/>
  <c r="C71" i="12"/>
  <c r="B71" i="12"/>
  <c r="A71" i="12"/>
  <c r="F70" i="12"/>
  <c r="G70" i="12" s="1"/>
  <c r="I70" i="12" s="1"/>
  <c r="C70" i="12"/>
  <c r="B70" i="12"/>
  <c r="A70" i="12"/>
  <c r="C69" i="12"/>
  <c r="B69" i="12"/>
  <c r="A69" i="12"/>
  <c r="C68" i="12"/>
  <c r="C65" i="12"/>
  <c r="B65" i="12"/>
  <c r="A65" i="12"/>
  <c r="F64" i="12"/>
  <c r="G64" i="12" s="1"/>
  <c r="I64" i="12" s="1"/>
  <c r="C64" i="12"/>
  <c r="B64" i="12"/>
  <c r="A64" i="12"/>
  <c r="F63" i="12"/>
  <c r="C63" i="12"/>
  <c r="B63" i="12"/>
  <c r="A63" i="12"/>
  <c r="C62" i="12"/>
  <c r="B62" i="12"/>
  <c r="A62" i="12"/>
  <c r="C61" i="12"/>
  <c r="B61" i="12"/>
  <c r="A61" i="12"/>
  <c r="F60" i="12"/>
  <c r="G60" i="12" s="1"/>
  <c r="I60" i="12" s="1"/>
  <c r="C60" i="12"/>
  <c r="B60" i="12"/>
  <c r="A60" i="12"/>
  <c r="F59" i="12"/>
  <c r="G59" i="12" s="1"/>
  <c r="I59" i="12" s="1"/>
  <c r="C59" i="12"/>
  <c r="B59" i="12"/>
  <c r="A59" i="12"/>
  <c r="C58" i="12"/>
  <c r="C55" i="12"/>
  <c r="B55" i="12"/>
  <c r="A55" i="12"/>
  <c r="F54" i="12"/>
  <c r="G54" i="12" s="1"/>
  <c r="I54" i="12" s="1"/>
  <c r="C54" i="12"/>
  <c r="B54" i="12"/>
  <c r="A54" i="12"/>
  <c r="F53" i="12"/>
  <c r="G53" i="12" s="1"/>
  <c r="I53" i="12" s="1"/>
  <c r="C53" i="12"/>
  <c r="B53" i="12"/>
  <c r="A53" i="12"/>
  <c r="C52" i="12"/>
  <c r="B52" i="12"/>
  <c r="A52" i="12"/>
  <c r="F51" i="12"/>
  <c r="G51" i="12" s="1"/>
  <c r="I51" i="12" s="1"/>
  <c r="C51" i="12"/>
  <c r="B51" i="12"/>
  <c r="A51" i="12"/>
  <c r="F50" i="12"/>
  <c r="G50" i="12" s="1"/>
  <c r="I50" i="12" s="1"/>
  <c r="C50" i="12"/>
  <c r="B50" i="12"/>
  <c r="A50" i="12"/>
  <c r="F49" i="12"/>
  <c r="G49" i="12" s="1"/>
  <c r="I49" i="12" s="1"/>
  <c r="C49" i="12"/>
  <c r="B49" i="12"/>
  <c r="A49" i="12"/>
  <c r="F48" i="12"/>
  <c r="G48" i="12" s="1"/>
  <c r="I48" i="12" s="1"/>
  <c r="C48" i="12"/>
  <c r="B48" i="12"/>
  <c r="A48" i="12"/>
  <c r="F47" i="12"/>
  <c r="G47" i="12" s="1"/>
  <c r="I47" i="12" s="1"/>
  <c r="C47" i="12"/>
  <c r="B47" i="12"/>
  <c r="A47" i="12"/>
  <c r="F46" i="12"/>
  <c r="G46" i="12" s="1"/>
  <c r="I46" i="12" s="1"/>
  <c r="C46" i="12"/>
  <c r="B46" i="12"/>
  <c r="A46" i="12"/>
  <c r="F44" i="12"/>
  <c r="G44" i="12" s="1"/>
  <c r="I44" i="12" s="1"/>
  <c r="C44" i="12"/>
  <c r="B44" i="12"/>
  <c r="A44" i="12"/>
  <c r="F43" i="12"/>
  <c r="G43" i="12" s="1"/>
  <c r="I43" i="12" s="1"/>
  <c r="C43" i="12"/>
  <c r="B43" i="12"/>
  <c r="A43" i="12"/>
  <c r="F42" i="12"/>
  <c r="G42" i="12" s="1"/>
  <c r="I42" i="12" s="1"/>
  <c r="C42" i="12"/>
  <c r="B42" i="12"/>
  <c r="A42" i="12"/>
  <c r="F41" i="12"/>
  <c r="G41" i="12" s="1"/>
  <c r="I41" i="12" s="1"/>
  <c r="C41" i="12"/>
  <c r="B41" i="12"/>
  <c r="A41" i="12"/>
  <c r="C40" i="12"/>
  <c r="B40" i="12"/>
  <c r="A40" i="12"/>
  <c r="F39" i="12"/>
  <c r="G39" i="12" s="1"/>
  <c r="I39" i="12" s="1"/>
  <c r="C39" i="12"/>
  <c r="B39" i="12"/>
  <c r="A39" i="12"/>
  <c r="F38" i="12"/>
  <c r="G38" i="12" s="1"/>
  <c r="I38" i="12" s="1"/>
  <c r="C38" i="12"/>
  <c r="B38" i="12"/>
  <c r="A38" i="12"/>
  <c r="F37" i="12"/>
  <c r="C37" i="12"/>
  <c r="B37" i="12"/>
  <c r="A37" i="12"/>
  <c r="F36" i="12"/>
  <c r="G36" i="12" s="1"/>
  <c r="I36" i="12" s="1"/>
  <c r="C36" i="12"/>
  <c r="B36" i="12"/>
  <c r="A36" i="12"/>
  <c r="F35" i="12"/>
  <c r="G35" i="12" s="1"/>
  <c r="I35" i="12" s="1"/>
  <c r="C35" i="12"/>
  <c r="B35" i="12"/>
  <c r="A35" i="12"/>
  <c r="F34" i="12"/>
  <c r="G34" i="12" s="1"/>
  <c r="I34" i="12" s="1"/>
  <c r="C34" i="12"/>
  <c r="B34" i="12"/>
  <c r="A34" i="12"/>
  <c r="F33" i="12"/>
  <c r="G33" i="12" s="1"/>
  <c r="I33" i="12" s="1"/>
  <c r="C33" i="12"/>
  <c r="B33" i="12"/>
  <c r="A33" i="12"/>
  <c r="F32" i="12"/>
  <c r="G32" i="12" s="1"/>
  <c r="I32" i="12" s="1"/>
  <c r="C32" i="12"/>
  <c r="B32" i="12"/>
  <c r="A32" i="12"/>
  <c r="F31" i="12"/>
  <c r="G31" i="12" s="1"/>
  <c r="I31" i="12" s="1"/>
  <c r="C31" i="12"/>
  <c r="B31" i="12"/>
  <c r="A31" i="12"/>
  <c r="F30" i="12"/>
  <c r="G30" i="12" s="1"/>
  <c r="I30" i="12" s="1"/>
  <c r="C30" i="12"/>
  <c r="B30" i="12"/>
  <c r="A30" i="12"/>
  <c r="F29" i="12"/>
  <c r="G29" i="12" s="1"/>
  <c r="I29" i="12" s="1"/>
  <c r="C29" i="12"/>
  <c r="B29" i="12"/>
  <c r="A29" i="12"/>
  <c r="F28" i="12"/>
  <c r="G28" i="12" s="1"/>
  <c r="I28" i="12" s="1"/>
  <c r="C28" i="12"/>
  <c r="B28" i="12"/>
  <c r="A28" i="12"/>
  <c r="C27" i="12"/>
  <c r="C26" i="12"/>
  <c r="B26" i="12"/>
  <c r="A26" i="12"/>
  <c r="C24" i="12"/>
  <c r="B24" i="12"/>
  <c r="A24" i="12"/>
  <c r="F23" i="12"/>
  <c r="C23" i="12"/>
  <c r="B23" i="12"/>
  <c r="A23" i="12"/>
  <c r="F22" i="12"/>
  <c r="C22" i="12"/>
  <c r="B22" i="12"/>
  <c r="A22" i="12"/>
  <c r="F21" i="12"/>
  <c r="G21" i="12" s="1"/>
  <c r="I21" i="12" s="1"/>
  <c r="C21" i="12"/>
  <c r="B21" i="12"/>
  <c r="A21" i="12"/>
  <c r="F20" i="12"/>
  <c r="C20" i="12"/>
  <c r="B20" i="12"/>
  <c r="A20" i="12"/>
  <c r="F19" i="12"/>
  <c r="C19" i="12"/>
  <c r="B19" i="12"/>
  <c r="A19" i="12"/>
  <c r="F18" i="12"/>
  <c r="G18" i="12" s="1"/>
  <c r="I18" i="12" s="1"/>
  <c r="C18" i="12"/>
  <c r="B18" i="12"/>
  <c r="A18" i="12"/>
  <c r="F17" i="12"/>
  <c r="C17" i="12"/>
  <c r="B17" i="12"/>
  <c r="A17" i="12"/>
  <c r="F16" i="12"/>
  <c r="C16" i="12"/>
  <c r="B16" i="12"/>
  <c r="A16" i="12"/>
  <c r="F15" i="12"/>
  <c r="G15" i="12" s="1"/>
  <c r="C15" i="12"/>
  <c r="B15" i="12"/>
  <c r="A15" i="12"/>
  <c r="C8" i="12"/>
  <c r="B8" i="12"/>
  <c r="A8" i="12"/>
  <c r="C7" i="12"/>
  <c r="B7" i="12"/>
  <c r="A7" i="12"/>
  <c r="B6" i="12"/>
  <c r="A6" i="12"/>
  <c r="C5" i="12"/>
  <c r="B5" i="12"/>
  <c r="A5" i="12"/>
  <c r="C4" i="12"/>
  <c r="B4" i="12"/>
  <c r="A4" i="12"/>
  <c r="L3" i="12"/>
  <c r="C3" i="12"/>
  <c r="B3" i="12"/>
  <c r="A3" i="12"/>
  <c r="L2" i="12"/>
  <c r="C2" i="12"/>
  <c r="B2" i="12"/>
  <c r="A2" i="12"/>
  <c r="C1" i="12"/>
  <c r="B1" i="12"/>
  <c r="A1" i="12"/>
  <c r="G97" i="11"/>
  <c r="D97" i="11"/>
  <c r="A97" i="11"/>
  <c r="C86" i="11"/>
  <c r="C85" i="11"/>
  <c r="B85" i="11"/>
  <c r="A85" i="11"/>
  <c r="C84" i="11"/>
  <c r="B84" i="11"/>
  <c r="A84" i="11"/>
  <c r="C83" i="11"/>
  <c r="B83" i="11"/>
  <c r="A83" i="11"/>
  <c r="C79" i="11"/>
  <c r="B79" i="11"/>
  <c r="A79" i="11"/>
  <c r="C78" i="11"/>
  <c r="B78" i="11"/>
  <c r="A78" i="11"/>
  <c r="C77" i="11"/>
  <c r="B77" i="11"/>
  <c r="A77" i="11"/>
  <c r="C76" i="11"/>
  <c r="C75" i="11"/>
  <c r="C74" i="11"/>
  <c r="C73" i="11"/>
  <c r="B73" i="11"/>
  <c r="A73" i="11"/>
  <c r="C72" i="11"/>
  <c r="B72" i="11"/>
  <c r="A72" i="11"/>
  <c r="C71" i="11"/>
  <c r="B71" i="11"/>
  <c r="A71" i="11"/>
  <c r="C70" i="11"/>
  <c r="B70" i="11"/>
  <c r="A70" i="11"/>
  <c r="C69" i="11"/>
  <c r="B69" i="11"/>
  <c r="A69" i="11"/>
  <c r="C68" i="11"/>
  <c r="B68" i="11"/>
  <c r="A68" i="11"/>
  <c r="C67" i="11"/>
  <c r="B67" i="11"/>
  <c r="A67" i="11"/>
  <c r="C66" i="11"/>
  <c r="C65" i="11"/>
  <c r="B65" i="11"/>
  <c r="A65" i="11"/>
  <c r="C64" i="11"/>
  <c r="C63" i="11"/>
  <c r="B63" i="11"/>
  <c r="A63" i="11"/>
  <c r="C62" i="11"/>
  <c r="B62" i="11"/>
  <c r="A62" i="11"/>
  <c r="C61" i="11"/>
  <c r="B61" i="11"/>
  <c r="A61" i="11"/>
  <c r="C52" i="11"/>
  <c r="B52" i="11"/>
  <c r="A52" i="11"/>
  <c r="C51" i="11"/>
  <c r="B51" i="11"/>
  <c r="A51" i="11"/>
  <c r="C50" i="11"/>
  <c r="B50" i="11"/>
  <c r="A50" i="11"/>
  <c r="C49" i="11"/>
  <c r="B49" i="11"/>
  <c r="A49" i="11"/>
  <c r="C48" i="11"/>
  <c r="B48" i="11"/>
  <c r="A48" i="11"/>
  <c r="C47" i="11"/>
  <c r="B47" i="11"/>
  <c r="A47" i="11"/>
  <c r="C46" i="11"/>
  <c r="B46" i="11"/>
  <c r="A46"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C30" i="11"/>
  <c r="B30" i="11"/>
  <c r="A30" i="11"/>
  <c r="C29" i="11"/>
  <c r="B29" i="11"/>
  <c r="A29" i="11"/>
  <c r="C28" i="11"/>
  <c r="B28" i="11"/>
  <c r="A28" i="11"/>
  <c r="C27" i="11"/>
  <c r="C26" i="11"/>
  <c r="B26" i="11"/>
  <c r="A26" i="11"/>
  <c r="C25" i="11"/>
  <c r="C24" i="11"/>
  <c r="B24" i="11"/>
  <c r="A24" i="11"/>
  <c r="C21" i="11"/>
  <c r="B21" i="11"/>
  <c r="A21" i="11"/>
  <c r="C20" i="11"/>
  <c r="B20" i="11"/>
  <c r="A20" i="11"/>
  <c r="C19" i="11"/>
  <c r="B19" i="11"/>
  <c r="A19" i="11"/>
  <c r="C18" i="11"/>
  <c r="B18" i="11"/>
  <c r="A18" i="11"/>
  <c r="C17" i="11"/>
  <c r="B17" i="11"/>
  <c r="A17" i="11"/>
  <c r="C16" i="11"/>
  <c r="B16" i="11"/>
  <c r="A16" i="11"/>
  <c r="C15" i="11"/>
  <c r="B15" i="11"/>
  <c r="A15" i="11"/>
  <c r="C8" i="11"/>
  <c r="B8" i="11"/>
  <c r="A8" i="11"/>
  <c r="C7" i="11"/>
  <c r="B7" i="11"/>
  <c r="A7" i="11"/>
  <c r="B6" i="11"/>
  <c r="A6" i="11"/>
  <c r="C5" i="11"/>
  <c r="B5" i="11"/>
  <c r="A5" i="11"/>
  <c r="C4" i="11"/>
  <c r="B4" i="11"/>
  <c r="A4" i="11"/>
  <c r="L3" i="11"/>
  <c r="C3" i="11"/>
  <c r="B3" i="11"/>
  <c r="A3" i="11"/>
  <c r="L2" i="11"/>
  <c r="C2" i="11"/>
  <c r="B2" i="11"/>
  <c r="A2" i="11"/>
  <c r="C1" i="11"/>
  <c r="B1" i="11"/>
  <c r="A1" i="11"/>
  <c r="G92" i="10"/>
  <c r="D92" i="10"/>
  <c r="A92" i="10"/>
  <c r="C8" i="10"/>
  <c r="B8" i="10"/>
  <c r="A8" i="10"/>
  <c r="C7" i="10"/>
  <c r="B7" i="10"/>
  <c r="A7" i="10"/>
  <c r="B6" i="10"/>
  <c r="A6" i="10"/>
  <c r="C5" i="10"/>
  <c r="B5" i="10"/>
  <c r="A5" i="10"/>
  <c r="C4" i="10"/>
  <c r="B4" i="10"/>
  <c r="A4" i="10"/>
  <c r="O3" i="10"/>
  <c r="C3" i="10"/>
  <c r="B3" i="10"/>
  <c r="A3" i="10"/>
  <c r="O2" i="10"/>
  <c r="C2" i="10"/>
  <c r="B2" i="10"/>
  <c r="A2" i="10"/>
  <c r="C1" i="10"/>
  <c r="B1" i="10"/>
  <c r="A1" i="10"/>
  <c r="G25" i="9"/>
  <c r="D25" i="9"/>
  <c r="A25" i="9"/>
  <c r="C8" i="9"/>
  <c r="B8" i="9"/>
  <c r="A8" i="9"/>
  <c r="C7" i="9"/>
  <c r="B7" i="9"/>
  <c r="A7" i="9"/>
  <c r="B6" i="9"/>
  <c r="A6" i="9"/>
  <c r="C5" i="9"/>
  <c r="B5" i="9"/>
  <c r="A5" i="9"/>
  <c r="C4" i="9"/>
  <c r="B4" i="9"/>
  <c r="A4" i="9"/>
  <c r="L3" i="9"/>
  <c r="C3" i="9"/>
  <c r="B3" i="9"/>
  <c r="A3" i="9"/>
  <c r="L2" i="9"/>
  <c r="C2" i="9"/>
  <c r="B2" i="9"/>
  <c r="A2" i="9"/>
  <c r="C1" i="9"/>
  <c r="B1" i="9"/>
  <c r="A1" i="9"/>
  <c r="G36" i="8"/>
  <c r="D36" i="8"/>
  <c r="A36" i="8"/>
  <c r="F19" i="8"/>
  <c r="C19" i="8"/>
  <c r="B19" i="8"/>
  <c r="A19" i="8"/>
  <c r="F18" i="8"/>
  <c r="G18" i="8" s="1"/>
  <c r="I18" i="8" s="1"/>
  <c r="C18" i="8"/>
  <c r="B18" i="8"/>
  <c r="A18" i="8"/>
  <c r="F17" i="8"/>
  <c r="G17" i="8" s="1"/>
  <c r="I17" i="8" s="1"/>
  <c r="C17" i="8"/>
  <c r="B17" i="8"/>
  <c r="A17" i="8"/>
  <c r="F16" i="8"/>
  <c r="C16" i="8"/>
  <c r="B16" i="8"/>
  <c r="A16" i="8"/>
  <c r="F15" i="8"/>
  <c r="C15" i="8"/>
  <c r="B15" i="8"/>
  <c r="A15" i="8"/>
  <c r="C8" i="8"/>
  <c r="B8" i="8"/>
  <c r="A8" i="8"/>
  <c r="C7" i="8"/>
  <c r="B7" i="8"/>
  <c r="A7" i="8"/>
  <c r="B6" i="8"/>
  <c r="A6" i="8"/>
  <c r="C5" i="8"/>
  <c r="B5" i="8"/>
  <c r="A5" i="8"/>
  <c r="C4" i="8"/>
  <c r="B4" i="8"/>
  <c r="A4" i="8"/>
  <c r="L3" i="8"/>
  <c r="C3" i="8"/>
  <c r="B3" i="8"/>
  <c r="A3" i="8"/>
  <c r="L2" i="8"/>
  <c r="C2" i="8"/>
  <c r="B2" i="8"/>
  <c r="A2" i="8"/>
  <c r="C1" i="8"/>
  <c r="B1" i="8"/>
  <c r="A1" i="8"/>
  <c r="G97" i="7"/>
  <c r="D97" i="7"/>
  <c r="A97" i="7"/>
  <c r="C84" i="7"/>
  <c r="B84" i="7"/>
  <c r="A84" i="7"/>
  <c r="C83" i="7"/>
  <c r="B83" i="7"/>
  <c r="A83" i="7"/>
  <c r="C80" i="7"/>
  <c r="B80" i="7"/>
  <c r="A80" i="7"/>
  <c r="C79" i="7"/>
  <c r="B79" i="7"/>
  <c r="A79" i="7"/>
  <c r="C78" i="7"/>
  <c r="B78" i="7"/>
  <c r="A78" i="7"/>
  <c r="C77" i="7"/>
  <c r="B77" i="7"/>
  <c r="A77" i="7"/>
  <c r="C76" i="7"/>
  <c r="C72" i="7"/>
  <c r="B72" i="7"/>
  <c r="A72" i="7"/>
  <c r="C71" i="7"/>
  <c r="B71" i="7"/>
  <c r="A71" i="7"/>
  <c r="C70" i="7"/>
  <c r="B70" i="7"/>
  <c r="A70" i="7"/>
  <c r="C69" i="7"/>
  <c r="B69" i="7"/>
  <c r="A69" i="7"/>
  <c r="C68" i="7"/>
  <c r="B68" i="7"/>
  <c r="A68" i="7"/>
  <c r="C67" i="7"/>
  <c r="B67" i="7"/>
  <c r="A67" i="7"/>
  <c r="C66" i="7"/>
  <c r="C65" i="7"/>
  <c r="B65" i="7"/>
  <c r="A65" i="7"/>
  <c r="C64" i="7"/>
  <c r="C63" i="7"/>
  <c r="B63" i="7"/>
  <c r="A63" i="7"/>
  <c r="C62" i="7"/>
  <c r="B62" i="7"/>
  <c r="A62" i="7"/>
  <c r="C61" i="7"/>
  <c r="B61" i="7"/>
  <c r="A61" i="7"/>
  <c r="C52" i="7"/>
  <c r="B52" i="7"/>
  <c r="A52" i="7"/>
  <c r="C51" i="7"/>
  <c r="B51" i="7"/>
  <c r="A51" i="7"/>
  <c r="C50" i="7"/>
  <c r="B50" i="7"/>
  <c r="A50" i="7"/>
  <c r="C49" i="7"/>
  <c r="B49" i="7"/>
  <c r="A49" i="7"/>
  <c r="C48" i="7"/>
  <c r="B48" i="7"/>
  <c r="A48" i="7"/>
  <c r="C47" i="7"/>
  <c r="B47" i="7"/>
  <c r="A47" i="7"/>
  <c r="C46" i="7"/>
  <c r="B46" i="7"/>
  <c r="A46" i="7"/>
  <c r="C45" i="7"/>
  <c r="B45" i="7"/>
  <c r="A45" i="7"/>
  <c r="C44" i="7"/>
  <c r="B44" i="7"/>
  <c r="A44" i="7"/>
  <c r="C43" i="7"/>
  <c r="B43" i="7"/>
  <c r="A43" i="7"/>
  <c r="C42" i="7"/>
  <c r="B42" i="7"/>
  <c r="A42" i="7"/>
  <c r="C41" i="7"/>
  <c r="B41" i="7"/>
  <c r="A41" i="7"/>
  <c r="C40" i="7"/>
  <c r="B40" i="7"/>
  <c r="A40" i="7"/>
  <c r="C39" i="7"/>
  <c r="B39" i="7"/>
  <c r="A39" i="7"/>
  <c r="C38" i="7"/>
  <c r="B38" i="7"/>
  <c r="A38" i="7"/>
  <c r="C37" i="7"/>
  <c r="B37" i="7"/>
  <c r="A37" i="7"/>
  <c r="C36" i="7"/>
  <c r="B36" i="7"/>
  <c r="A36" i="7"/>
  <c r="C35" i="7"/>
  <c r="B35" i="7"/>
  <c r="A35" i="7"/>
  <c r="C34" i="7"/>
  <c r="B34" i="7"/>
  <c r="A34" i="7"/>
  <c r="C33" i="7"/>
  <c r="B33" i="7"/>
  <c r="A33" i="7"/>
  <c r="C32" i="7"/>
  <c r="B32" i="7"/>
  <c r="A32" i="7"/>
  <c r="C31" i="7"/>
  <c r="B31" i="7"/>
  <c r="A31" i="7"/>
  <c r="C30" i="7"/>
  <c r="B30" i="7"/>
  <c r="A30" i="7"/>
  <c r="C29" i="7"/>
  <c r="B29" i="7"/>
  <c r="A29" i="7"/>
  <c r="C28" i="7"/>
  <c r="B28" i="7"/>
  <c r="A28" i="7"/>
  <c r="C27" i="7"/>
  <c r="C26" i="7"/>
  <c r="B26" i="7"/>
  <c r="A26" i="7"/>
  <c r="C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8" i="7"/>
  <c r="A8" i="7"/>
  <c r="C7" i="7"/>
  <c r="B7" i="7"/>
  <c r="A7" i="7"/>
  <c r="B6" i="7"/>
  <c r="A6" i="7"/>
  <c r="C5" i="7"/>
  <c r="B5" i="7"/>
  <c r="A5" i="7"/>
  <c r="C4" i="7"/>
  <c r="B4" i="7"/>
  <c r="A4" i="7"/>
  <c r="L3" i="7"/>
  <c r="C3" i="7"/>
  <c r="B3" i="7"/>
  <c r="A3" i="7"/>
  <c r="L2" i="7"/>
  <c r="C2" i="7"/>
  <c r="B2" i="7"/>
  <c r="A2" i="7"/>
  <c r="C1" i="7"/>
  <c r="B1" i="7"/>
  <c r="A1" i="7"/>
  <c r="G93" i="6"/>
  <c r="D93" i="6"/>
  <c r="A93" i="6"/>
  <c r="C8" i="6"/>
  <c r="B8" i="6"/>
  <c r="A8" i="6"/>
  <c r="C7" i="6"/>
  <c r="B7" i="6"/>
  <c r="A7" i="6"/>
  <c r="B6" i="6"/>
  <c r="A6" i="6"/>
  <c r="C5" i="6"/>
  <c r="B5" i="6"/>
  <c r="A5" i="6"/>
  <c r="C4" i="6"/>
  <c r="B4" i="6"/>
  <c r="A4" i="6"/>
  <c r="M3" i="6"/>
  <c r="C3" i="6"/>
  <c r="B3" i="6"/>
  <c r="A3" i="6"/>
  <c r="M2" i="6"/>
  <c r="C2" i="6"/>
  <c r="B2" i="6"/>
  <c r="A2" i="6"/>
  <c r="C1" i="6"/>
  <c r="B1" i="6"/>
  <c r="A1" i="6"/>
  <c r="G142" i="5"/>
  <c r="D142" i="5"/>
  <c r="A142" i="5"/>
  <c r="F107" i="5"/>
  <c r="C107" i="5"/>
  <c r="B107" i="5"/>
  <c r="A107" i="5"/>
  <c r="F106" i="5"/>
  <c r="G106" i="5" s="1"/>
  <c r="I106" i="5" s="1"/>
  <c r="C106" i="5"/>
  <c r="B106" i="5"/>
  <c r="A106" i="5"/>
  <c r="F101" i="5"/>
  <c r="C101" i="5"/>
  <c r="B101" i="5"/>
  <c r="A101" i="5"/>
  <c r="F100" i="5"/>
  <c r="G100" i="5" s="1"/>
  <c r="I100" i="5" s="1"/>
  <c r="C100" i="5"/>
  <c r="B100" i="5"/>
  <c r="A100" i="5"/>
  <c r="C99" i="5"/>
  <c r="B99" i="5"/>
  <c r="F98" i="5"/>
  <c r="G98" i="5" s="1"/>
  <c r="I98" i="5" s="1"/>
  <c r="F97" i="5"/>
  <c r="G97" i="5" s="1"/>
  <c r="I97" i="5" s="1"/>
  <c r="F96" i="5"/>
  <c r="F95" i="5"/>
  <c r="G95" i="5" s="1"/>
  <c r="I95" i="5" s="1"/>
  <c r="C95" i="5"/>
  <c r="B95" i="5"/>
  <c r="A95" i="5"/>
  <c r="F94" i="5"/>
  <c r="G94" i="5" s="1"/>
  <c r="I94" i="5" s="1"/>
  <c r="C94" i="5"/>
  <c r="B94" i="5"/>
  <c r="A94" i="5"/>
  <c r="F93" i="5"/>
  <c r="G93" i="5" s="1"/>
  <c r="I93" i="5" s="1"/>
  <c r="C93" i="5"/>
  <c r="B93" i="5"/>
  <c r="A93" i="5"/>
  <c r="F92" i="5"/>
  <c r="G92" i="5" s="1"/>
  <c r="I92" i="5" s="1"/>
  <c r="C92" i="5"/>
  <c r="B92" i="5"/>
  <c r="A92" i="5"/>
  <c r="F91" i="5"/>
  <c r="G91" i="5" s="1"/>
  <c r="I91" i="5" s="1"/>
  <c r="C91" i="5"/>
  <c r="B91" i="5"/>
  <c r="A91" i="5"/>
  <c r="F90" i="5"/>
  <c r="G90" i="5" s="1"/>
  <c r="I90" i="5" s="1"/>
  <c r="C90" i="5"/>
  <c r="B90" i="5"/>
  <c r="A90" i="5"/>
  <c r="F89" i="5"/>
  <c r="G89" i="5" s="1"/>
  <c r="I89" i="5" s="1"/>
  <c r="C89" i="5"/>
  <c r="B89" i="5"/>
  <c r="A89" i="5"/>
  <c r="C88" i="5"/>
  <c r="B88" i="5"/>
  <c r="F87" i="5"/>
  <c r="G87" i="5" s="1"/>
  <c r="I87" i="5" s="1"/>
  <c r="F86" i="5"/>
  <c r="G86" i="5" s="1"/>
  <c r="I86" i="5" s="1"/>
  <c r="F85" i="5"/>
  <c r="G85" i="5" s="1"/>
  <c r="I85" i="5" s="1"/>
  <c r="F84" i="5"/>
  <c r="G84" i="5" s="1"/>
  <c r="I84" i="5" s="1"/>
  <c r="C84" i="5"/>
  <c r="B84" i="5"/>
  <c r="A84" i="5"/>
  <c r="F83" i="5"/>
  <c r="G83" i="5" s="1"/>
  <c r="I83" i="5" s="1"/>
  <c r="C83" i="5"/>
  <c r="B83" i="5"/>
  <c r="A83" i="5"/>
  <c r="F82" i="5"/>
  <c r="G82" i="5" s="1"/>
  <c r="I82" i="5" s="1"/>
  <c r="C82" i="5"/>
  <c r="B82" i="5"/>
  <c r="A82" i="5"/>
  <c r="F81" i="5"/>
  <c r="G81" i="5" s="1"/>
  <c r="I81" i="5" s="1"/>
  <c r="C81" i="5"/>
  <c r="B81" i="5"/>
  <c r="A81" i="5"/>
  <c r="F80" i="5"/>
  <c r="G80" i="5" s="1"/>
  <c r="I80" i="5" s="1"/>
  <c r="C80" i="5"/>
  <c r="B80" i="5"/>
  <c r="A80" i="5"/>
  <c r="F79" i="5"/>
  <c r="G79" i="5" s="1"/>
  <c r="I79" i="5" s="1"/>
  <c r="C79" i="5"/>
  <c r="B79" i="5"/>
  <c r="A79" i="5"/>
  <c r="F78" i="5"/>
  <c r="G78" i="5" s="1"/>
  <c r="I78" i="5" s="1"/>
  <c r="C78" i="5"/>
  <c r="B78" i="5"/>
  <c r="A78" i="5"/>
  <c r="F77" i="5"/>
  <c r="G77" i="5" s="1"/>
  <c r="I77" i="5" s="1"/>
  <c r="C77" i="5"/>
  <c r="B77" i="5"/>
  <c r="A77" i="5"/>
  <c r="F76" i="5"/>
  <c r="G76" i="5" s="1"/>
  <c r="I76" i="5" s="1"/>
  <c r="C76" i="5"/>
  <c r="B76" i="5"/>
  <c r="A76" i="5"/>
  <c r="F75" i="5"/>
  <c r="C75" i="5"/>
  <c r="B75" i="5"/>
  <c r="A75" i="5"/>
  <c r="F74" i="5"/>
  <c r="G74" i="5" s="1"/>
  <c r="I74" i="5" s="1"/>
  <c r="C74" i="5"/>
  <c r="B74" i="5"/>
  <c r="A74" i="5"/>
  <c r="F73" i="5"/>
  <c r="G73" i="5" s="1"/>
  <c r="I73" i="5" s="1"/>
  <c r="C73" i="5"/>
  <c r="B73" i="5"/>
  <c r="A73" i="5"/>
  <c r="F72" i="5"/>
  <c r="G72" i="5" s="1"/>
  <c r="I72" i="5" s="1"/>
  <c r="C72" i="5"/>
  <c r="B72" i="5"/>
  <c r="A72" i="5"/>
  <c r="F70" i="5"/>
  <c r="G70" i="5" s="1"/>
  <c r="I70" i="5" s="1"/>
  <c r="C70" i="5"/>
  <c r="B70" i="5"/>
  <c r="A70" i="5"/>
  <c r="F69" i="5"/>
  <c r="G69" i="5" s="1"/>
  <c r="I69" i="5" s="1"/>
  <c r="C69" i="5"/>
  <c r="B69" i="5"/>
  <c r="A69" i="5"/>
  <c r="F68" i="5"/>
  <c r="G68" i="5" s="1"/>
  <c r="I68" i="5" s="1"/>
  <c r="C68" i="5"/>
  <c r="B68" i="5"/>
  <c r="A68" i="5"/>
  <c r="F67" i="5"/>
  <c r="G67" i="5" s="1"/>
  <c r="I67" i="5" s="1"/>
  <c r="C67" i="5"/>
  <c r="B67" i="5"/>
  <c r="A67" i="5"/>
  <c r="F66" i="5"/>
  <c r="G66" i="5" s="1"/>
  <c r="I66" i="5" s="1"/>
  <c r="C66" i="5"/>
  <c r="B66" i="5"/>
  <c r="A66" i="5"/>
  <c r="F65" i="5"/>
  <c r="G65" i="5" s="1"/>
  <c r="I65" i="5" s="1"/>
  <c r="C65" i="5"/>
  <c r="B65" i="5"/>
  <c r="A65" i="5"/>
  <c r="F64" i="5"/>
  <c r="G64" i="5" s="1"/>
  <c r="I64" i="5" s="1"/>
  <c r="C64" i="5"/>
  <c r="B64" i="5"/>
  <c r="A64" i="5"/>
  <c r="F63" i="5"/>
  <c r="G63" i="5" s="1"/>
  <c r="I63" i="5" s="1"/>
  <c r="C63" i="5"/>
  <c r="B63" i="5"/>
  <c r="A63" i="5"/>
  <c r="F62" i="5"/>
  <c r="G62" i="5" s="1"/>
  <c r="I62" i="5" s="1"/>
  <c r="C62" i="5"/>
  <c r="B62" i="5"/>
  <c r="A62" i="5"/>
  <c r="F61" i="5"/>
  <c r="G61" i="5" s="1"/>
  <c r="I61" i="5" s="1"/>
  <c r="C61" i="5"/>
  <c r="B61" i="5"/>
  <c r="A61" i="5"/>
  <c r="F60" i="5"/>
  <c r="G60" i="5" s="1"/>
  <c r="I60" i="5" s="1"/>
  <c r="C60" i="5"/>
  <c r="B60" i="5"/>
  <c r="A60" i="5"/>
  <c r="F59" i="5"/>
  <c r="G59" i="5" s="1"/>
  <c r="I59" i="5" s="1"/>
  <c r="C59" i="5"/>
  <c r="B59" i="5"/>
  <c r="A59" i="5"/>
  <c r="F58" i="5"/>
  <c r="G58" i="5" s="1"/>
  <c r="I58" i="5" s="1"/>
  <c r="C58" i="5"/>
  <c r="B58" i="5"/>
  <c r="A58" i="5"/>
  <c r="F57" i="5"/>
  <c r="G57" i="5" s="1"/>
  <c r="I57" i="5" s="1"/>
  <c r="C57" i="5"/>
  <c r="B57" i="5"/>
  <c r="A57" i="5"/>
  <c r="F56" i="5"/>
  <c r="G56" i="5" s="1"/>
  <c r="I56" i="5" s="1"/>
  <c r="C56" i="5"/>
  <c r="B56" i="5"/>
  <c r="A56" i="5"/>
  <c r="F55" i="5"/>
  <c r="G55" i="5" s="1"/>
  <c r="I55" i="5" s="1"/>
  <c r="C55" i="5"/>
  <c r="B55" i="5"/>
  <c r="A55" i="5"/>
  <c r="C54" i="5"/>
  <c r="B54" i="5"/>
  <c r="F53" i="5"/>
  <c r="G53" i="5" s="1"/>
  <c r="I53" i="5" s="1"/>
  <c r="F52" i="5"/>
  <c r="G52" i="5" s="1"/>
  <c r="I52" i="5" s="1"/>
  <c r="G51" i="5"/>
  <c r="I51" i="5" s="1"/>
  <c r="F50" i="5"/>
  <c r="G50" i="5" s="1"/>
  <c r="I50" i="5" s="1"/>
  <c r="C50" i="5"/>
  <c r="B50" i="5"/>
  <c r="A50" i="5"/>
  <c r="F49" i="5"/>
  <c r="G49" i="5" s="1"/>
  <c r="I49" i="5" s="1"/>
  <c r="C49" i="5"/>
  <c r="B49" i="5"/>
  <c r="A49" i="5"/>
  <c r="F48" i="5"/>
  <c r="C48" i="5"/>
  <c r="B48" i="5"/>
  <c r="A48" i="5"/>
  <c r="F47" i="5"/>
  <c r="G47" i="5" s="1"/>
  <c r="I47" i="5" s="1"/>
  <c r="C47" i="5"/>
  <c r="B47" i="5"/>
  <c r="A47" i="5"/>
  <c r="F46" i="5"/>
  <c r="G46" i="5" s="1"/>
  <c r="I46" i="5" s="1"/>
  <c r="C46" i="5"/>
  <c r="B46" i="5"/>
  <c r="A46" i="5"/>
  <c r="F45" i="5"/>
  <c r="G45" i="5" s="1"/>
  <c r="I45" i="5" s="1"/>
  <c r="C45" i="5"/>
  <c r="B45" i="5"/>
  <c r="A45" i="5"/>
  <c r="F44" i="5"/>
  <c r="G44" i="5" s="1"/>
  <c r="I44" i="5" s="1"/>
  <c r="C44" i="5"/>
  <c r="B44" i="5"/>
  <c r="A44" i="5"/>
  <c r="F43" i="5"/>
  <c r="G43" i="5" s="1"/>
  <c r="I43" i="5" s="1"/>
  <c r="C43" i="5"/>
  <c r="B43" i="5"/>
  <c r="A43" i="5"/>
  <c r="F42" i="5"/>
  <c r="C42" i="5"/>
  <c r="B42" i="5"/>
  <c r="A42" i="5"/>
  <c r="C41" i="5"/>
  <c r="B41" i="5"/>
  <c r="F36" i="5"/>
  <c r="G36" i="5" s="1"/>
  <c r="I36" i="5" s="1"/>
  <c r="C36" i="5"/>
  <c r="B36" i="5"/>
  <c r="A36" i="5"/>
  <c r="F35" i="5"/>
  <c r="G35" i="5" s="1"/>
  <c r="I35" i="5" s="1"/>
  <c r="C35" i="5"/>
  <c r="B35" i="5"/>
  <c r="A35" i="5"/>
  <c r="F32" i="5"/>
  <c r="G32" i="5" s="1"/>
  <c r="I32" i="5" s="1"/>
  <c r="C32" i="5"/>
  <c r="B32" i="5"/>
  <c r="A32" i="5"/>
  <c r="F31" i="5"/>
  <c r="C31" i="5"/>
  <c r="B31" i="5"/>
  <c r="A31" i="5"/>
  <c r="F26" i="5"/>
  <c r="G26" i="5" s="1"/>
  <c r="I26" i="5" s="1"/>
  <c r="C26" i="5"/>
  <c r="B26" i="5"/>
  <c r="A26" i="5"/>
  <c r="F25" i="5"/>
  <c r="G25" i="5" s="1"/>
  <c r="I25" i="5" s="1"/>
  <c r="C25" i="5"/>
  <c r="B25" i="5"/>
  <c r="A25" i="5"/>
  <c r="F24" i="5"/>
  <c r="G24" i="5" s="1"/>
  <c r="I24" i="5" s="1"/>
  <c r="F23" i="5"/>
  <c r="C23" i="5"/>
  <c r="B23" i="5"/>
  <c r="A23" i="5"/>
  <c r="C18" i="5"/>
  <c r="B18" i="5"/>
  <c r="A18" i="5"/>
  <c r="C17" i="5"/>
  <c r="B17" i="5"/>
  <c r="A17" i="5"/>
  <c r="F16" i="5"/>
  <c r="C16" i="5"/>
  <c r="B16" i="5"/>
  <c r="A16" i="5"/>
  <c r="C15" i="5"/>
  <c r="B15" i="5"/>
  <c r="A15" i="5"/>
  <c r="C8" i="5"/>
  <c r="B8" i="5"/>
  <c r="A8" i="5"/>
  <c r="C7" i="5"/>
  <c r="B7" i="5"/>
  <c r="A7" i="5"/>
  <c r="B6" i="5"/>
  <c r="A6" i="5"/>
  <c r="C5" i="5"/>
  <c r="B5" i="5"/>
  <c r="A5" i="5"/>
  <c r="C4" i="5"/>
  <c r="B4" i="5"/>
  <c r="A4" i="5"/>
  <c r="L3" i="5"/>
  <c r="C3" i="5"/>
  <c r="B3" i="5"/>
  <c r="A3" i="5"/>
  <c r="L2" i="5"/>
  <c r="C2" i="5"/>
  <c r="B2" i="5"/>
  <c r="A2" i="5"/>
  <c r="C1" i="5"/>
  <c r="B1" i="5"/>
  <c r="A1" i="5"/>
  <c r="G93" i="4"/>
  <c r="D93" i="4"/>
  <c r="A93" i="4"/>
  <c r="F80" i="4"/>
  <c r="G80" i="4" s="1"/>
  <c r="I80" i="4" s="1"/>
  <c r="C80" i="4"/>
  <c r="B80" i="4"/>
  <c r="A80" i="4"/>
  <c r="F79" i="4"/>
  <c r="G79" i="4" s="1"/>
  <c r="I79" i="4" s="1"/>
  <c r="C79" i="4"/>
  <c r="B79" i="4"/>
  <c r="A79" i="4"/>
  <c r="F74" i="4"/>
  <c r="G74" i="4" s="1"/>
  <c r="I74" i="4" s="1"/>
  <c r="C74" i="4"/>
  <c r="B74" i="4"/>
  <c r="A74" i="4"/>
  <c r="C73" i="4"/>
  <c r="B73" i="4"/>
  <c r="A73" i="4"/>
  <c r="F68" i="4"/>
  <c r="G68" i="4" s="1"/>
  <c r="I68" i="4" s="1"/>
  <c r="C68" i="4"/>
  <c r="B68" i="4"/>
  <c r="A68" i="4"/>
  <c r="F67" i="4"/>
  <c r="C67" i="4"/>
  <c r="B67" i="4"/>
  <c r="A67" i="4"/>
  <c r="C66" i="4"/>
  <c r="B66" i="4"/>
  <c r="A66" i="4"/>
  <c r="C65" i="4"/>
  <c r="B65" i="4"/>
  <c r="A65" i="4"/>
  <c r="F64" i="4"/>
  <c r="C64" i="4"/>
  <c r="B64" i="4"/>
  <c r="A64" i="4"/>
  <c r="F63" i="4"/>
  <c r="G63" i="4" s="1"/>
  <c r="I63" i="4" s="1"/>
  <c r="C63" i="4"/>
  <c r="B63" i="4"/>
  <c r="A63" i="4"/>
  <c r="C62" i="4"/>
  <c r="B62" i="4"/>
  <c r="A62" i="4"/>
  <c r="F57" i="4"/>
  <c r="G57" i="4" s="1"/>
  <c r="I57" i="4" s="1"/>
  <c r="C57" i="4"/>
  <c r="B57" i="4"/>
  <c r="A57" i="4"/>
  <c r="F56" i="4"/>
  <c r="C56" i="4"/>
  <c r="B56" i="4"/>
  <c r="A56" i="4"/>
  <c r="C55" i="4"/>
  <c r="B55" i="4"/>
  <c r="A55" i="4"/>
  <c r="F54" i="4"/>
  <c r="C54" i="4"/>
  <c r="B54" i="4"/>
  <c r="A54" i="4"/>
  <c r="F53" i="4"/>
  <c r="G53" i="4" s="1"/>
  <c r="I53" i="4" s="1"/>
  <c r="C53" i="4"/>
  <c r="B53" i="4"/>
  <c r="A53" i="4"/>
  <c r="C52" i="4"/>
  <c r="B52" i="4"/>
  <c r="A52" i="4"/>
  <c r="F51" i="4"/>
  <c r="G51" i="4" s="1"/>
  <c r="I51" i="4" s="1"/>
  <c r="C51" i="4"/>
  <c r="B51" i="4"/>
  <c r="A51" i="4"/>
  <c r="F50" i="4"/>
  <c r="G50" i="4" s="1"/>
  <c r="I50" i="4" s="1"/>
  <c r="C50" i="4"/>
  <c r="B50" i="4"/>
  <c r="A50" i="4"/>
  <c r="F49" i="4"/>
  <c r="G49" i="4" s="1"/>
  <c r="I49" i="4" s="1"/>
  <c r="C49" i="4"/>
  <c r="B49" i="4"/>
  <c r="A49" i="4"/>
  <c r="C48" i="4"/>
  <c r="B48" i="4"/>
  <c r="A48" i="4"/>
  <c r="F47" i="4"/>
  <c r="C47" i="4"/>
  <c r="B47" i="4"/>
  <c r="A47" i="4"/>
  <c r="F46" i="4"/>
  <c r="C46" i="4"/>
  <c r="B46" i="4"/>
  <c r="A46" i="4"/>
  <c r="F45" i="4"/>
  <c r="C45" i="4"/>
  <c r="B45" i="4"/>
  <c r="A45" i="4"/>
  <c r="C43" i="4"/>
  <c r="B43" i="4"/>
  <c r="A43" i="4"/>
  <c r="C42" i="4"/>
  <c r="B42" i="4"/>
  <c r="A42" i="4"/>
  <c r="F41" i="4"/>
  <c r="G41" i="4" s="1"/>
  <c r="I41" i="4" s="1"/>
  <c r="C41" i="4"/>
  <c r="B41" i="4"/>
  <c r="A41" i="4"/>
  <c r="F40" i="4"/>
  <c r="G40" i="4" s="1"/>
  <c r="I40" i="4" s="1"/>
  <c r="C40" i="4"/>
  <c r="B40" i="4"/>
  <c r="A40" i="4"/>
  <c r="F39" i="4"/>
  <c r="G39" i="4" s="1"/>
  <c r="I39" i="4" s="1"/>
  <c r="C39" i="4"/>
  <c r="B39" i="4"/>
  <c r="A39" i="4"/>
  <c r="F38" i="4"/>
  <c r="G38" i="4" s="1"/>
  <c r="I38" i="4" s="1"/>
  <c r="C38" i="4"/>
  <c r="B38" i="4"/>
  <c r="A38" i="4"/>
  <c r="F37" i="4"/>
  <c r="G37" i="4" s="1"/>
  <c r="I37" i="4" s="1"/>
  <c r="C37" i="4"/>
  <c r="B37" i="4"/>
  <c r="A37" i="4"/>
  <c r="C36" i="4"/>
  <c r="B36" i="4"/>
  <c r="A36" i="4"/>
  <c r="F35" i="4"/>
  <c r="G35" i="4" s="1"/>
  <c r="I35" i="4" s="1"/>
  <c r="C35" i="4"/>
  <c r="B35" i="4"/>
  <c r="A35" i="4"/>
  <c r="F34" i="4"/>
  <c r="C34" i="4"/>
  <c r="B34" i="4"/>
  <c r="A34" i="4"/>
  <c r="F33" i="4"/>
  <c r="C33" i="4"/>
  <c r="B33" i="4"/>
  <c r="A33" i="4"/>
  <c r="F32" i="4"/>
  <c r="G32" i="4" s="1"/>
  <c r="I32" i="4" s="1"/>
  <c r="C32" i="4"/>
  <c r="B32" i="4"/>
  <c r="A32" i="4"/>
  <c r="F31" i="4"/>
  <c r="G31" i="4" s="1"/>
  <c r="I31" i="4" s="1"/>
  <c r="C31" i="4"/>
  <c r="B31" i="4"/>
  <c r="A31" i="4"/>
  <c r="F30" i="4"/>
  <c r="G30" i="4" s="1"/>
  <c r="I30" i="4" s="1"/>
  <c r="C30" i="4"/>
  <c r="B30" i="4"/>
  <c r="A30" i="4"/>
  <c r="F29" i="4"/>
  <c r="G29" i="4" s="1"/>
  <c r="I29" i="4" s="1"/>
  <c r="C29" i="4"/>
  <c r="B29" i="4"/>
  <c r="A29" i="4"/>
  <c r="F28" i="4"/>
  <c r="C28" i="4"/>
  <c r="B28" i="4"/>
  <c r="A28" i="4"/>
  <c r="F23" i="4"/>
  <c r="C23" i="4"/>
  <c r="B23" i="4"/>
  <c r="A23" i="4"/>
  <c r="F22" i="4"/>
  <c r="G22" i="4" s="1"/>
  <c r="I22" i="4" s="1"/>
  <c r="C22" i="4"/>
  <c r="B22" i="4"/>
  <c r="A22" i="4"/>
  <c r="F21" i="4"/>
  <c r="G21" i="4" s="1"/>
  <c r="I21" i="4" s="1"/>
  <c r="C21" i="4"/>
  <c r="B21" i="4"/>
  <c r="A21" i="4"/>
  <c r="F20" i="4"/>
  <c r="G20" i="4" s="1"/>
  <c r="I20" i="4" s="1"/>
  <c r="C20" i="4"/>
  <c r="B20" i="4"/>
  <c r="A20" i="4"/>
  <c r="F19" i="4"/>
  <c r="G19" i="4" s="1"/>
  <c r="I19" i="4" s="1"/>
  <c r="C19" i="4"/>
  <c r="B19" i="4"/>
  <c r="A19" i="4"/>
  <c r="F18" i="4"/>
  <c r="G18" i="4" s="1"/>
  <c r="I18" i="4" s="1"/>
  <c r="C18" i="4"/>
  <c r="B18" i="4"/>
  <c r="A18" i="4"/>
  <c r="F17" i="4"/>
  <c r="G17" i="4" s="1"/>
  <c r="I17" i="4" s="1"/>
  <c r="C17" i="4"/>
  <c r="B17" i="4"/>
  <c r="A17" i="4"/>
  <c r="F16" i="4"/>
  <c r="G16" i="4" s="1"/>
  <c r="I16" i="4" s="1"/>
  <c r="C16" i="4"/>
  <c r="B16" i="4"/>
  <c r="A16" i="4"/>
  <c r="F15" i="4"/>
  <c r="C15" i="4"/>
  <c r="B15" i="4"/>
  <c r="A15" i="4"/>
  <c r="C8" i="4"/>
  <c r="B8" i="4"/>
  <c r="A8" i="4"/>
  <c r="C7" i="4"/>
  <c r="B7" i="4"/>
  <c r="A7" i="4"/>
  <c r="B6" i="4"/>
  <c r="A6" i="4"/>
  <c r="C5" i="4"/>
  <c r="B5" i="4"/>
  <c r="A5" i="4"/>
  <c r="C4" i="4"/>
  <c r="B4" i="4"/>
  <c r="A4" i="4"/>
  <c r="L3" i="4"/>
  <c r="C3" i="4"/>
  <c r="B3" i="4"/>
  <c r="A3" i="4"/>
  <c r="L2" i="4"/>
  <c r="C2" i="4"/>
  <c r="B2" i="4"/>
  <c r="A2" i="4"/>
  <c r="C1" i="4"/>
  <c r="B1" i="4"/>
  <c r="A1" i="4"/>
  <c r="G101" i="3"/>
  <c r="D101" i="3"/>
  <c r="A101" i="3"/>
  <c r="C88" i="3"/>
  <c r="B88" i="3"/>
  <c r="A88" i="3"/>
  <c r="C81" i="3"/>
  <c r="B81" i="3"/>
  <c r="A81" i="3"/>
  <c r="C76" i="3"/>
  <c r="B76" i="3"/>
  <c r="A76" i="3"/>
  <c r="C75" i="3"/>
  <c r="B75" i="3"/>
  <c r="A75" i="3"/>
  <c r="C74" i="3"/>
  <c r="B74" i="3"/>
  <c r="A74" i="3"/>
  <c r="C73" i="3"/>
  <c r="B73" i="3"/>
  <c r="A73" i="3"/>
  <c r="C72" i="3"/>
  <c r="B72" i="3"/>
  <c r="A72" i="3"/>
  <c r="C71" i="3"/>
  <c r="B71" i="3"/>
  <c r="A71" i="3"/>
  <c r="C70" i="3"/>
  <c r="B70" i="3"/>
  <c r="A70" i="3"/>
  <c r="C65" i="3"/>
  <c r="B65" i="3"/>
  <c r="A65" i="3"/>
  <c r="C64" i="3"/>
  <c r="B64" i="3"/>
  <c r="A64" i="3"/>
  <c r="C55" i="3"/>
  <c r="B55" i="3"/>
  <c r="A55" i="3"/>
  <c r="C54" i="3"/>
  <c r="B54" i="3"/>
  <c r="A54" i="3"/>
  <c r="C53" i="3"/>
  <c r="B53" i="3"/>
  <c r="A53" i="3"/>
  <c r="C52" i="3"/>
  <c r="B52" i="3"/>
  <c r="A52" i="3"/>
  <c r="C51" i="3"/>
  <c r="B51" i="3"/>
  <c r="A51" i="3"/>
  <c r="C50" i="3"/>
  <c r="B50" i="3"/>
  <c r="A50" i="3"/>
  <c r="C49" i="3"/>
  <c r="B49" i="3"/>
  <c r="A49" i="3"/>
  <c r="C48" i="3"/>
  <c r="B48" i="3"/>
  <c r="A48" i="3"/>
  <c r="C47" i="3"/>
  <c r="B47" i="3"/>
  <c r="A47" i="3"/>
  <c r="C46" i="3"/>
  <c r="B46" i="3"/>
  <c r="A46" i="3"/>
  <c r="C45" i="3"/>
  <c r="B45" i="3"/>
  <c r="A45" i="3"/>
  <c r="C43" i="3"/>
  <c r="B43" i="3"/>
  <c r="A43" i="3"/>
  <c r="C42" i="3"/>
  <c r="B42" i="3"/>
  <c r="A42" i="3"/>
  <c r="C41" i="3"/>
  <c r="B41" i="3"/>
  <c r="A41" i="3"/>
  <c r="C40" i="3"/>
  <c r="B40" i="3"/>
  <c r="A40" i="3"/>
  <c r="C39" i="3"/>
  <c r="B39" i="3"/>
  <c r="A39" i="3"/>
  <c r="C38" i="3"/>
  <c r="B38" i="3"/>
  <c r="A38" i="3"/>
  <c r="C37" i="3"/>
  <c r="B37" i="3"/>
  <c r="A37" i="3"/>
  <c r="C36" i="3"/>
  <c r="B36" i="3"/>
  <c r="A36" i="3"/>
  <c r="C35" i="3"/>
  <c r="B35" i="3"/>
  <c r="A35" i="3"/>
  <c r="C34" i="3"/>
  <c r="B34" i="3"/>
  <c r="A34" i="3"/>
  <c r="C33" i="3"/>
  <c r="B33" i="3"/>
  <c r="A33" i="3"/>
  <c r="C32" i="3"/>
  <c r="B32" i="3"/>
  <c r="A32" i="3"/>
  <c r="C31" i="3"/>
  <c r="B31" i="3"/>
  <c r="A31" i="3"/>
  <c r="C30" i="3"/>
  <c r="B30" i="3"/>
  <c r="A30" i="3"/>
  <c r="C29" i="3"/>
  <c r="B29" i="3"/>
  <c r="A29" i="3"/>
  <c r="C28" i="3"/>
  <c r="B28" i="3"/>
  <c r="A28" i="3"/>
  <c r="C23" i="3"/>
  <c r="B23" i="3"/>
  <c r="A23" i="3"/>
  <c r="C22" i="3"/>
  <c r="B22" i="3"/>
  <c r="A22" i="3"/>
  <c r="C21" i="3"/>
  <c r="B21" i="3"/>
  <c r="A21" i="3"/>
  <c r="C20" i="3"/>
  <c r="B20" i="3"/>
  <c r="A20" i="3"/>
  <c r="C19" i="3"/>
  <c r="B19" i="3"/>
  <c r="A19" i="3"/>
  <c r="C18" i="3"/>
  <c r="B18" i="3"/>
  <c r="A18" i="3"/>
  <c r="C17" i="3"/>
  <c r="B17" i="3"/>
  <c r="A17" i="3"/>
  <c r="C16" i="3"/>
  <c r="B16" i="3"/>
  <c r="A16" i="3"/>
  <c r="C15" i="3"/>
  <c r="B15" i="3"/>
  <c r="A15" i="3"/>
  <c r="C8" i="3"/>
  <c r="B8" i="3"/>
  <c r="A8" i="3"/>
  <c r="C7" i="3"/>
  <c r="B7" i="3"/>
  <c r="A7" i="3"/>
  <c r="B6" i="3"/>
  <c r="A6" i="3"/>
  <c r="C5" i="3"/>
  <c r="B5" i="3"/>
  <c r="A5" i="3"/>
  <c r="C4" i="3"/>
  <c r="B4" i="3"/>
  <c r="A4" i="3"/>
  <c r="L3" i="3"/>
  <c r="C3" i="3"/>
  <c r="B3" i="3"/>
  <c r="A3" i="3"/>
  <c r="L2" i="3"/>
  <c r="C2" i="3"/>
  <c r="B2" i="3"/>
  <c r="A2" i="3"/>
  <c r="C1" i="3"/>
  <c r="B1" i="3"/>
  <c r="A1" i="3"/>
  <c r="G110" i="2"/>
  <c r="D110" i="2"/>
  <c r="A110" i="2"/>
  <c r="C8" i="2"/>
  <c r="B8" i="2"/>
  <c r="A8" i="2"/>
  <c r="C7" i="2"/>
  <c r="B7" i="2"/>
  <c r="A7" i="2"/>
  <c r="B6" i="2"/>
  <c r="A6" i="2"/>
  <c r="C5" i="2"/>
  <c r="B5" i="2"/>
  <c r="A5" i="2"/>
  <c r="C4" i="2"/>
  <c r="B4" i="2"/>
  <c r="A4" i="2"/>
  <c r="Q3" i="2"/>
  <c r="C3" i="2"/>
  <c r="B3" i="2"/>
  <c r="A3" i="2"/>
  <c r="Q2" i="2"/>
  <c r="C2" i="2"/>
  <c r="B2" i="2"/>
  <c r="A2" i="2"/>
  <c r="C1" i="2"/>
  <c r="B1" i="2"/>
  <c r="A1" i="2"/>
  <c r="C23" i="1"/>
  <c r="C20" i="1"/>
  <c r="C17" i="1"/>
  <c r="C14" i="1"/>
  <c r="E80" i="16"/>
  <c r="K79" i="16"/>
  <c r="E23" i="1" s="1"/>
  <c r="H79" i="16"/>
  <c r="L74" i="16"/>
  <c r="L73" i="16"/>
  <c r="L69" i="16"/>
  <c r="G69" i="16"/>
  <c r="I69" i="16" s="1"/>
  <c r="L68" i="16"/>
  <c r="L62" i="16"/>
  <c r="L61" i="16"/>
  <c r="G61" i="16"/>
  <c r="I61" i="16" s="1"/>
  <c r="L58" i="16"/>
  <c r="L57" i="16"/>
  <c r="L52" i="16"/>
  <c r="L51" i="16"/>
  <c r="L49" i="16"/>
  <c r="L48" i="16"/>
  <c r="L47" i="16"/>
  <c r="L46" i="16"/>
  <c r="L45" i="16"/>
  <c r="L44" i="16"/>
  <c r="L42" i="16"/>
  <c r="L41" i="16"/>
  <c r="L40" i="16"/>
  <c r="L38" i="16"/>
  <c r="G38" i="16"/>
  <c r="I38" i="16" s="1"/>
  <c r="L37" i="16"/>
  <c r="L36" i="16"/>
  <c r="G36" i="16"/>
  <c r="I36" i="16" s="1"/>
  <c r="L35" i="16"/>
  <c r="L34" i="16"/>
  <c r="G34" i="16"/>
  <c r="I34" i="16" s="1"/>
  <c r="L33" i="16"/>
  <c r="L32" i="16"/>
  <c r="G32" i="16"/>
  <c r="I32" i="16" s="1"/>
  <c r="L31" i="16"/>
  <c r="L30" i="16"/>
  <c r="G30" i="16"/>
  <c r="I30" i="16" s="1"/>
  <c r="L29" i="16"/>
  <c r="L28" i="16"/>
  <c r="G28" i="16"/>
  <c r="I28" i="16" s="1"/>
  <c r="L23" i="16"/>
  <c r="L22" i="16"/>
  <c r="L21" i="16"/>
  <c r="L20" i="16"/>
  <c r="L19" i="16"/>
  <c r="L18" i="16"/>
  <c r="L17" i="16"/>
  <c r="L16" i="16"/>
  <c r="L15" i="16"/>
  <c r="K24" i="17"/>
  <c r="H24" i="17"/>
  <c r="H70" i="17" s="1"/>
  <c r="L22" i="17"/>
  <c r="L21" i="17"/>
  <c r="L16" i="17"/>
  <c r="E87" i="15"/>
  <c r="C22" i="1" s="1"/>
  <c r="E85" i="15"/>
  <c r="K84" i="15"/>
  <c r="H84" i="15"/>
  <c r="L82" i="15"/>
  <c r="J82" i="15"/>
  <c r="L81" i="15"/>
  <c r="J81" i="15"/>
  <c r="L76" i="15"/>
  <c r="J76" i="15"/>
  <c r="L75" i="15"/>
  <c r="J75" i="15"/>
  <c r="E73" i="15"/>
  <c r="K72" i="15"/>
  <c r="H72" i="15"/>
  <c r="L70" i="15"/>
  <c r="J70" i="15"/>
  <c r="L69" i="15"/>
  <c r="J69" i="15"/>
  <c r="L68" i="15"/>
  <c r="J68" i="15"/>
  <c r="L67" i="15"/>
  <c r="J67" i="15"/>
  <c r="L66" i="15"/>
  <c r="J66" i="15"/>
  <c r="L65" i="15"/>
  <c r="J65" i="15"/>
  <c r="E63" i="15"/>
  <c r="K62" i="15"/>
  <c r="H62" i="15"/>
  <c r="L60" i="15"/>
  <c r="J60" i="15"/>
  <c r="L59" i="15"/>
  <c r="J59" i="15"/>
  <c r="L50" i="15"/>
  <c r="J50" i="15"/>
  <c r="L49" i="15"/>
  <c r="J49" i="15"/>
  <c r="L48" i="15"/>
  <c r="J48" i="15"/>
  <c r="L47" i="15"/>
  <c r="J47" i="15"/>
  <c r="L46" i="15"/>
  <c r="J46" i="15"/>
  <c r="L45" i="15"/>
  <c r="J45" i="15"/>
  <c r="L44" i="15"/>
  <c r="J44" i="15"/>
  <c r="L42" i="15"/>
  <c r="J42" i="15"/>
  <c r="L41" i="15"/>
  <c r="J41" i="15"/>
  <c r="L40" i="15"/>
  <c r="J40" i="15"/>
  <c r="L39" i="15"/>
  <c r="J39" i="15"/>
  <c r="L38" i="15"/>
  <c r="J38" i="15"/>
  <c r="L37" i="15"/>
  <c r="J37" i="15"/>
  <c r="L36" i="15"/>
  <c r="J36" i="15"/>
  <c r="L35" i="15"/>
  <c r="J35" i="15"/>
  <c r="L34" i="15"/>
  <c r="J34" i="15"/>
  <c r="L33" i="15"/>
  <c r="J33" i="15"/>
  <c r="L32" i="15"/>
  <c r="J32" i="15"/>
  <c r="L31" i="15"/>
  <c r="J31" i="15"/>
  <c r="L30" i="15"/>
  <c r="J30" i="15"/>
  <c r="L29" i="15"/>
  <c r="J29" i="15"/>
  <c r="L28" i="15"/>
  <c r="J28" i="15"/>
  <c r="E26" i="15"/>
  <c r="K25" i="15"/>
  <c r="H25" i="15"/>
  <c r="L23" i="15"/>
  <c r="J23" i="15"/>
  <c r="L22" i="15"/>
  <c r="J22" i="15"/>
  <c r="L21" i="15"/>
  <c r="J21" i="15"/>
  <c r="L20" i="15"/>
  <c r="J20" i="15"/>
  <c r="L19" i="15"/>
  <c r="J19" i="15"/>
  <c r="L18" i="15"/>
  <c r="J18" i="15"/>
  <c r="L17" i="15"/>
  <c r="J17" i="15"/>
  <c r="L16" i="15"/>
  <c r="J16" i="15"/>
  <c r="L15" i="15"/>
  <c r="J15" i="15"/>
  <c r="J82" i="14"/>
  <c r="P82" i="14" s="1"/>
  <c r="F81" i="15"/>
  <c r="G81" i="15" s="1"/>
  <c r="I81" i="15" s="1"/>
  <c r="J76" i="14"/>
  <c r="P76" i="14" s="1"/>
  <c r="J75" i="14"/>
  <c r="P75" i="14" s="1"/>
  <c r="J70" i="14"/>
  <c r="P70" i="14" s="1"/>
  <c r="J69" i="14"/>
  <c r="P69" i="14" s="1"/>
  <c r="J68" i="14"/>
  <c r="P68" i="14" s="1"/>
  <c r="J67" i="14"/>
  <c r="P67" i="14" s="1"/>
  <c r="J66" i="14"/>
  <c r="P66" i="14" s="1"/>
  <c r="J65" i="14"/>
  <c r="P65" i="14" s="1"/>
  <c r="J60" i="14"/>
  <c r="P60" i="14" s="1"/>
  <c r="J59" i="14"/>
  <c r="P59" i="14" s="1"/>
  <c r="J50" i="14"/>
  <c r="P50" i="14" s="1"/>
  <c r="J49" i="14"/>
  <c r="P49" i="14" s="1"/>
  <c r="J48" i="14"/>
  <c r="P48" i="14" s="1"/>
  <c r="J47" i="14"/>
  <c r="P47" i="14" s="1"/>
  <c r="J46" i="14"/>
  <c r="P46" i="14" s="1"/>
  <c r="J45" i="14"/>
  <c r="P45" i="14" s="1"/>
  <c r="J44" i="14"/>
  <c r="P44" i="14" s="1"/>
  <c r="J42" i="14"/>
  <c r="P42" i="14" s="1"/>
  <c r="J41" i="14"/>
  <c r="P41" i="14" s="1"/>
  <c r="J40" i="14"/>
  <c r="P40" i="14" s="1"/>
  <c r="J39" i="14"/>
  <c r="P39" i="14" s="1"/>
  <c r="J38" i="14"/>
  <c r="P38" i="14" s="1"/>
  <c r="J37" i="14"/>
  <c r="P37" i="14" s="1"/>
  <c r="J36" i="14"/>
  <c r="P36" i="14" s="1"/>
  <c r="J35" i="14"/>
  <c r="P35" i="14" s="1"/>
  <c r="J34" i="14"/>
  <c r="P34" i="14" s="1"/>
  <c r="J33" i="14"/>
  <c r="P33" i="14" s="1"/>
  <c r="J32" i="14"/>
  <c r="P32" i="14" s="1"/>
  <c r="J31" i="14"/>
  <c r="P31" i="14" s="1"/>
  <c r="J30" i="14"/>
  <c r="P30" i="14" s="1"/>
  <c r="J29" i="14"/>
  <c r="P29" i="14" s="1"/>
  <c r="J28" i="14"/>
  <c r="P28" i="14" s="1"/>
  <c r="J23" i="14"/>
  <c r="P23" i="14" s="1"/>
  <c r="J22" i="14"/>
  <c r="P22" i="14" s="1"/>
  <c r="J21" i="14"/>
  <c r="P21" i="14" s="1"/>
  <c r="J20" i="14"/>
  <c r="P20" i="14" s="1"/>
  <c r="J19" i="14"/>
  <c r="P19" i="14" s="1"/>
  <c r="J18" i="14"/>
  <c r="P18" i="14" s="1"/>
  <c r="J17" i="14"/>
  <c r="P17" i="14" s="1"/>
  <c r="J16" i="14"/>
  <c r="P16" i="14" s="1"/>
  <c r="J15" i="14"/>
  <c r="P15" i="14" s="1"/>
  <c r="C21" i="1"/>
  <c r="E95" i="13"/>
  <c r="K94" i="13"/>
  <c r="H94" i="13"/>
  <c r="L89" i="13"/>
  <c r="L88" i="13"/>
  <c r="G88" i="13"/>
  <c r="I88" i="13" s="1"/>
  <c r="L77" i="13"/>
  <c r="G77" i="13"/>
  <c r="I77" i="13" s="1"/>
  <c r="L76" i="13"/>
  <c r="L75" i="13"/>
  <c r="G75" i="13"/>
  <c r="I75" i="13" s="1"/>
  <c r="L74" i="13"/>
  <c r="L67" i="13"/>
  <c r="L66" i="13"/>
  <c r="L65" i="13"/>
  <c r="L63" i="13"/>
  <c r="L62" i="13"/>
  <c r="L60" i="13"/>
  <c r="L59" i="13"/>
  <c r="L57" i="13"/>
  <c r="L56" i="13"/>
  <c r="L55" i="13"/>
  <c r="G55" i="13"/>
  <c r="I55" i="13" s="1"/>
  <c r="L54" i="13"/>
  <c r="L53" i="13"/>
  <c r="L50" i="13"/>
  <c r="L49" i="13"/>
  <c r="L48" i="13"/>
  <c r="G48" i="13"/>
  <c r="I48" i="13" s="1"/>
  <c r="L47" i="13"/>
  <c r="L46" i="13"/>
  <c r="L45" i="13"/>
  <c r="L44" i="13"/>
  <c r="L43" i="13"/>
  <c r="L42" i="13"/>
  <c r="L41" i="13"/>
  <c r="L36" i="13"/>
  <c r="L35" i="13"/>
  <c r="L34" i="13"/>
  <c r="L33" i="13"/>
  <c r="L32" i="13"/>
  <c r="L31" i="13"/>
  <c r="L30" i="13"/>
  <c r="L29" i="13"/>
  <c r="L28" i="13"/>
  <c r="K24" i="13"/>
  <c r="K144" i="13" s="1"/>
  <c r="H24" i="13"/>
  <c r="H144" i="13" s="1"/>
  <c r="L16" i="13"/>
  <c r="E82" i="12"/>
  <c r="K81" i="12"/>
  <c r="E20" i="1" s="1"/>
  <c r="H81" i="12"/>
  <c r="L76" i="12"/>
  <c r="L75" i="12"/>
  <c r="G75" i="12"/>
  <c r="I75" i="12" s="1"/>
  <c r="L71" i="12"/>
  <c r="L70" i="12"/>
  <c r="L64" i="12"/>
  <c r="L63" i="12"/>
  <c r="G63" i="12"/>
  <c r="I63" i="12" s="1"/>
  <c r="L60" i="12"/>
  <c r="L59" i="12"/>
  <c r="L54" i="12"/>
  <c r="L53" i="12"/>
  <c r="L51" i="12"/>
  <c r="L50" i="12"/>
  <c r="L49" i="12"/>
  <c r="L48" i="12"/>
  <c r="L47" i="12"/>
  <c r="L46" i="12"/>
  <c r="L44" i="12"/>
  <c r="L43" i="12"/>
  <c r="L42" i="12"/>
  <c r="L41" i="12"/>
  <c r="L39" i="12"/>
  <c r="L38" i="12"/>
  <c r="L37" i="12"/>
  <c r="G37" i="12"/>
  <c r="I37" i="12" s="1"/>
  <c r="L36" i="12"/>
  <c r="L35" i="12"/>
  <c r="L34" i="12"/>
  <c r="L33" i="12"/>
  <c r="L32" i="12"/>
  <c r="L31" i="12"/>
  <c r="L30" i="12"/>
  <c r="L29" i="12"/>
  <c r="L28" i="12"/>
  <c r="L23" i="12"/>
  <c r="G23" i="12"/>
  <c r="I23" i="12" s="1"/>
  <c r="L22" i="12"/>
  <c r="G22" i="12"/>
  <c r="I22" i="12" s="1"/>
  <c r="L21" i="12"/>
  <c r="L20" i="12"/>
  <c r="G20" i="12"/>
  <c r="I20" i="12" s="1"/>
  <c r="L19" i="12"/>
  <c r="G19" i="12"/>
  <c r="I19" i="12" s="1"/>
  <c r="L18" i="12"/>
  <c r="L17" i="12"/>
  <c r="G17" i="12"/>
  <c r="I17" i="12" s="1"/>
  <c r="L16" i="12"/>
  <c r="G16" i="12"/>
  <c r="I16" i="12" s="1"/>
  <c r="L15" i="12"/>
  <c r="E89" i="11"/>
  <c r="C19" i="1" s="1"/>
  <c r="E87" i="11"/>
  <c r="K86" i="11"/>
  <c r="H86" i="11"/>
  <c r="L84" i="11"/>
  <c r="J84" i="11"/>
  <c r="L83" i="11"/>
  <c r="J83" i="11"/>
  <c r="L79" i="11"/>
  <c r="J79" i="11"/>
  <c r="L78" i="11"/>
  <c r="J78" i="11"/>
  <c r="L77" i="11"/>
  <c r="J77" i="11"/>
  <c r="E75" i="11"/>
  <c r="K74" i="11"/>
  <c r="H74" i="11"/>
  <c r="L72" i="11"/>
  <c r="J72" i="11"/>
  <c r="L71" i="11"/>
  <c r="J71" i="11"/>
  <c r="L70" i="11"/>
  <c r="J70" i="11"/>
  <c r="L69" i="11"/>
  <c r="J69" i="11"/>
  <c r="L68" i="11"/>
  <c r="J68" i="11"/>
  <c r="L67" i="11"/>
  <c r="J67" i="11"/>
  <c r="E65" i="11"/>
  <c r="K64" i="11"/>
  <c r="H64" i="11"/>
  <c r="L62" i="11"/>
  <c r="J62" i="11"/>
  <c r="L61" i="11"/>
  <c r="J61" i="11"/>
  <c r="L52" i="11"/>
  <c r="J52" i="11"/>
  <c r="L51" i="11"/>
  <c r="J51" i="11"/>
  <c r="L50" i="11"/>
  <c r="J50" i="11"/>
  <c r="L49" i="11"/>
  <c r="J49" i="11"/>
  <c r="L48" i="11"/>
  <c r="J48" i="11"/>
  <c r="L47" i="11"/>
  <c r="J47" i="11"/>
  <c r="L46" i="11"/>
  <c r="J46" i="11"/>
  <c r="L44" i="11"/>
  <c r="J44" i="11"/>
  <c r="L43" i="11"/>
  <c r="J43" i="11"/>
  <c r="L42" i="11"/>
  <c r="J42" i="11"/>
  <c r="L41" i="11"/>
  <c r="J41" i="11"/>
  <c r="L40" i="11"/>
  <c r="J40" i="11"/>
  <c r="L39" i="11"/>
  <c r="J39" i="11"/>
  <c r="L38" i="11"/>
  <c r="J38" i="11"/>
  <c r="L37" i="11"/>
  <c r="J37" i="11"/>
  <c r="L36" i="11"/>
  <c r="J36" i="11"/>
  <c r="L35" i="11"/>
  <c r="J35" i="11"/>
  <c r="L34" i="11"/>
  <c r="J34" i="11"/>
  <c r="L33" i="11"/>
  <c r="J33" i="11"/>
  <c r="L32" i="11"/>
  <c r="J32" i="11"/>
  <c r="L31" i="11"/>
  <c r="J31" i="11"/>
  <c r="L30" i="11"/>
  <c r="J30" i="11"/>
  <c r="L29" i="11"/>
  <c r="J29" i="11"/>
  <c r="L28" i="11"/>
  <c r="J28" i="11"/>
  <c r="E26" i="11"/>
  <c r="K25" i="11"/>
  <c r="H25" i="11"/>
  <c r="L23" i="11"/>
  <c r="J23" i="11"/>
  <c r="L22" i="11"/>
  <c r="J22" i="11"/>
  <c r="L21" i="11"/>
  <c r="J21" i="11"/>
  <c r="L20" i="11"/>
  <c r="J20" i="11"/>
  <c r="L19" i="11"/>
  <c r="J19" i="11"/>
  <c r="L18" i="11"/>
  <c r="J18" i="11"/>
  <c r="L17" i="11"/>
  <c r="J17" i="11"/>
  <c r="L16" i="11"/>
  <c r="J16" i="11"/>
  <c r="L15" i="11"/>
  <c r="J15" i="11"/>
  <c r="J84" i="10"/>
  <c r="J83" i="10"/>
  <c r="F79" i="11"/>
  <c r="G79" i="11" s="1"/>
  <c r="I79" i="11" s="1"/>
  <c r="J78" i="10"/>
  <c r="J77" i="10"/>
  <c r="J72" i="10"/>
  <c r="J71" i="10"/>
  <c r="J70" i="10"/>
  <c r="J69" i="10"/>
  <c r="J68" i="10"/>
  <c r="J67" i="10"/>
  <c r="J62" i="10"/>
  <c r="J61" i="10"/>
  <c r="J52" i="10"/>
  <c r="J51" i="10"/>
  <c r="J50" i="10"/>
  <c r="J49" i="10"/>
  <c r="J48" i="10"/>
  <c r="J47" i="10"/>
  <c r="J46" i="10"/>
  <c r="J44" i="10"/>
  <c r="J43" i="10"/>
  <c r="J42" i="10"/>
  <c r="J41" i="10"/>
  <c r="J40" i="10"/>
  <c r="J39" i="10"/>
  <c r="J38" i="10"/>
  <c r="J37" i="10"/>
  <c r="J36" i="10"/>
  <c r="J35" i="10"/>
  <c r="J34" i="10"/>
  <c r="J33" i="10"/>
  <c r="J32" i="10"/>
  <c r="J31" i="10"/>
  <c r="J30" i="10"/>
  <c r="J29" i="10"/>
  <c r="J28" i="10"/>
  <c r="J23" i="10"/>
  <c r="J22" i="10"/>
  <c r="J21" i="10"/>
  <c r="J20" i="10"/>
  <c r="J19" i="10"/>
  <c r="J18" i="10"/>
  <c r="J17" i="10"/>
  <c r="J16" i="10"/>
  <c r="J15" i="10"/>
  <c r="L14" i="9"/>
  <c r="L17" i="9" s="1"/>
  <c r="G14" i="9"/>
  <c r="E22" i="8"/>
  <c r="K21" i="8"/>
  <c r="E17" i="1" s="1"/>
  <c r="H21" i="8"/>
  <c r="L19" i="8"/>
  <c r="G19" i="8"/>
  <c r="I19" i="8" s="1"/>
  <c r="L18" i="8"/>
  <c r="L17" i="8"/>
  <c r="L16" i="8"/>
  <c r="L15" i="8"/>
  <c r="E89" i="7"/>
  <c r="C16" i="1" s="1"/>
  <c r="E87" i="7"/>
  <c r="K86" i="7"/>
  <c r="H86" i="7"/>
  <c r="L84" i="7"/>
  <c r="J84" i="7"/>
  <c r="L83" i="7"/>
  <c r="J83" i="7"/>
  <c r="L80" i="7"/>
  <c r="J80" i="7"/>
  <c r="L79" i="7"/>
  <c r="L78" i="7"/>
  <c r="J78" i="7"/>
  <c r="L77" i="7"/>
  <c r="J77" i="7"/>
  <c r="E75" i="7"/>
  <c r="K74" i="7"/>
  <c r="H74" i="7"/>
  <c r="L72" i="7"/>
  <c r="J72" i="7"/>
  <c r="L71" i="7"/>
  <c r="J71" i="7"/>
  <c r="L70" i="7"/>
  <c r="J70" i="7"/>
  <c r="L69" i="7"/>
  <c r="L68" i="7"/>
  <c r="J68" i="7"/>
  <c r="L67" i="7"/>
  <c r="J67" i="7"/>
  <c r="E65" i="7"/>
  <c r="K64" i="7"/>
  <c r="H64" i="7"/>
  <c r="L62" i="7"/>
  <c r="J62" i="7"/>
  <c r="L61" i="7"/>
  <c r="J61" i="7"/>
  <c r="L52" i="7"/>
  <c r="J52" i="7"/>
  <c r="L51" i="7"/>
  <c r="J51" i="7"/>
  <c r="L50" i="7"/>
  <c r="J50" i="7"/>
  <c r="L49" i="7"/>
  <c r="J49" i="7"/>
  <c r="L48" i="7"/>
  <c r="J48" i="7"/>
  <c r="L47" i="7"/>
  <c r="J47" i="7"/>
  <c r="L46" i="7"/>
  <c r="J46" i="7"/>
  <c r="L45" i="7"/>
  <c r="J45" i="7"/>
  <c r="L44" i="7"/>
  <c r="J44" i="7"/>
  <c r="L43" i="7"/>
  <c r="J43" i="7"/>
  <c r="L42" i="7"/>
  <c r="J42" i="7"/>
  <c r="L41" i="7"/>
  <c r="J41" i="7"/>
  <c r="L40" i="7"/>
  <c r="J40" i="7"/>
  <c r="L39" i="7"/>
  <c r="J39" i="7"/>
  <c r="L38" i="7"/>
  <c r="J38" i="7"/>
  <c r="L37" i="7"/>
  <c r="J37" i="7"/>
  <c r="L36" i="7"/>
  <c r="J36" i="7"/>
  <c r="L35" i="7"/>
  <c r="J35" i="7"/>
  <c r="L34" i="7"/>
  <c r="J34" i="7"/>
  <c r="L33" i="7"/>
  <c r="J33" i="7"/>
  <c r="L32" i="7"/>
  <c r="J32" i="7"/>
  <c r="L31" i="7"/>
  <c r="J31" i="7"/>
  <c r="L30" i="7"/>
  <c r="L29" i="7"/>
  <c r="J29" i="7"/>
  <c r="L28" i="7"/>
  <c r="J28" i="7"/>
  <c r="E26" i="7"/>
  <c r="K25" i="7"/>
  <c r="H25" i="7"/>
  <c r="L23" i="7"/>
  <c r="J23" i="7"/>
  <c r="L22" i="7"/>
  <c r="J22" i="7"/>
  <c r="L21" i="7"/>
  <c r="J21" i="7"/>
  <c r="L20" i="7"/>
  <c r="J20" i="7"/>
  <c r="L19" i="7"/>
  <c r="J19" i="7"/>
  <c r="L18" i="7"/>
  <c r="J18" i="7"/>
  <c r="L17" i="7"/>
  <c r="L16" i="7"/>
  <c r="J16" i="7"/>
  <c r="L15" i="7"/>
  <c r="J15" i="7"/>
  <c r="J84" i="6"/>
  <c r="F83" i="7"/>
  <c r="G83" i="7" s="1"/>
  <c r="I83" i="7" s="1"/>
  <c r="J80" i="6"/>
  <c r="J79" i="6"/>
  <c r="J78" i="6"/>
  <c r="J77" i="6"/>
  <c r="J72" i="6"/>
  <c r="J71" i="6"/>
  <c r="J70" i="6"/>
  <c r="J69" i="6"/>
  <c r="J68" i="6"/>
  <c r="J67" i="6"/>
  <c r="J62" i="6"/>
  <c r="J61" i="6"/>
  <c r="J52" i="6"/>
  <c r="J51" i="6"/>
  <c r="J50" i="6"/>
  <c r="J49" i="6"/>
  <c r="J48" i="6"/>
  <c r="J47" i="6"/>
  <c r="J46" i="6"/>
  <c r="J45" i="6"/>
  <c r="J44" i="6"/>
  <c r="J43" i="6"/>
  <c r="J42" i="6"/>
  <c r="J41" i="6"/>
  <c r="J40" i="6"/>
  <c r="J39" i="6"/>
  <c r="J38" i="6"/>
  <c r="J37" i="6"/>
  <c r="J36" i="6"/>
  <c r="J35" i="6"/>
  <c r="J34" i="6"/>
  <c r="J33" i="6"/>
  <c r="J32" i="6"/>
  <c r="J31" i="6"/>
  <c r="J30" i="6"/>
  <c r="J29" i="6"/>
  <c r="J28" i="6"/>
  <c r="J23" i="6"/>
  <c r="J22" i="6"/>
  <c r="J21" i="6"/>
  <c r="J20" i="6"/>
  <c r="J19" i="6"/>
  <c r="J18" i="6"/>
  <c r="J17" i="6"/>
  <c r="J16" i="6"/>
  <c r="J15" i="6"/>
  <c r="C15" i="1"/>
  <c r="K109" i="5"/>
  <c r="H109" i="5"/>
  <c r="L107" i="5"/>
  <c r="J107" i="5"/>
  <c r="G107" i="5"/>
  <c r="I107" i="5" s="1"/>
  <c r="L106" i="5"/>
  <c r="J106" i="5"/>
  <c r="L101" i="5"/>
  <c r="J101" i="5"/>
  <c r="G101" i="5"/>
  <c r="I101" i="5" s="1"/>
  <c r="L100" i="5"/>
  <c r="J100" i="5"/>
  <c r="L98" i="5"/>
  <c r="J98" i="5"/>
  <c r="L97" i="5"/>
  <c r="J97" i="5"/>
  <c r="L96" i="5"/>
  <c r="J96" i="5"/>
  <c r="G96" i="5"/>
  <c r="I96" i="5" s="1"/>
  <c r="L95" i="5"/>
  <c r="J95" i="5"/>
  <c r="L94" i="5"/>
  <c r="J94" i="5"/>
  <c r="L93" i="5"/>
  <c r="J93" i="5"/>
  <c r="L92" i="5"/>
  <c r="J92" i="5"/>
  <c r="L91" i="5"/>
  <c r="J91" i="5"/>
  <c r="L90" i="5"/>
  <c r="J90" i="5"/>
  <c r="L89" i="5"/>
  <c r="J89" i="5"/>
  <c r="L87" i="5"/>
  <c r="J87" i="5"/>
  <c r="L86" i="5"/>
  <c r="J86" i="5"/>
  <c r="L85" i="5"/>
  <c r="J85" i="5"/>
  <c r="L84" i="5"/>
  <c r="J84" i="5"/>
  <c r="L83" i="5"/>
  <c r="J83" i="5"/>
  <c r="L82" i="5"/>
  <c r="J82" i="5"/>
  <c r="L81" i="5"/>
  <c r="J81" i="5"/>
  <c r="L80" i="5"/>
  <c r="J80" i="5"/>
  <c r="L79" i="5"/>
  <c r="J79" i="5"/>
  <c r="L78" i="5"/>
  <c r="J78" i="5"/>
  <c r="L77" i="5"/>
  <c r="J77" i="5"/>
  <c r="L76" i="5"/>
  <c r="J76" i="5"/>
  <c r="L75" i="5"/>
  <c r="J75" i="5"/>
  <c r="G75" i="5"/>
  <c r="I75" i="5" s="1"/>
  <c r="L74" i="5"/>
  <c r="J74" i="5"/>
  <c r="L73" i="5"/>
  <c r="J73" i="5"/>
  <c r="L72" i="5"/>
  <c r="J72" i="5"/>
  <c r="L70" i="5"/>
  <c r="J70" i="5"/>
  <c r="L69" i="5"/>
  <c r="J69" i="5"/>
  <c r="L68" i="5"/>
  <c r="J68" i="5"/>
  <c r="L67" i="5"/>
  <c r="J67" i="5"/>
  <c r="L66" i="5"/>
  <c r="J66" i="5"/>
  <c r="L65" i="5"/>
  <c r="J65" i="5"/>
  <c r="L64" i="5"/>
  <c r="J64" i="5"/>
  <c r="L63" i="5"/>
  <c r="J63" i="5"/>
  <c r="L62" i="5"/>
  <c r="J62" i="5"/>
  <c r="L61" i="5"/>
  <c r="J61" i="5"/>
  <c r="L60" i="5"/>
  <c r="J60" i="5"/>
  <c r="L59" i="5"/>
  <c r="J59" i="5"/>
  <c r="L58" i="5"/>
  <c r="J58" i="5"/>
  <c r="L57" i="5"/>
  <c r="J57" i="5"/>
  <c r="L56" i="5"/>
  <c r="J56" i="5"/>
  <c r="L55" i="5"/>
  <c r="J55" i="5"/>
  <c r="L53" i="5"/>
  <c r="J53" i="5"/>
  <c r="L52" i="5"/>
  <c r="J52" i="5"/>
  <c r="L51" i="5"/>
  <c r="J51" i="5"/>
  <c r="L50" i="5"/>
  <c r="J50" i="5"/>
  <c r="L49" i="5"/>
  <c r="J49" i="5"/>
  <c r="L48" i="5"/>
  <c r="J48" i="5"/>
  <c r="G48" i="5"/>
  <c r="I48" i="5" s="1"/>
  <c r="L47" i="5"/>
  <c r="J47" i="5"/>
  <c r="L46" i="5"/>
  <c r="J46" i="5"/>
  <c r="L45" i="5"/>
  <c r="J45" i="5"/>
  <c r="L44" i="5"/>
  <c r="J44" i="5"/>
  <c r="L43" i="5"/>
  <c r="J43" i="5"/>
  <c r="L42" i="5"/>
  <c r="J42" i="5"/>
  <c r="G42" i="5"/>
  <c r="K38" i="5"/>
  <c r="H38" i="5"/>
  <c r="L36" i="5"/>
  <c r="J36" i="5"/>
  <c r="L35" i="5"/>
  <c r="J35" i="5"/>
  <c r="L32" i="5"/>
  <c r="J32" i="5"/>
  <c r="L31" i="5"/>
  <c r="J31" i="5"/>
  <c r="K28" i="5"/>
  <c r="H28" i="5"/>
  <c r="L26" i="5"/>
  <c r="J26" i="5"/>
  <c r="L25" i="5"/>
  <c r="J25" i="5"/>
  <c r="L23" i="5"/>
  <c r="J23" i="5"/>
  <c r="K20" i="5"/>
  <c r="K126" i="5" s="1"/>
  <c r="H20" i="5"/>
  <c r="L18" i="5"/>
  <c r="J18" i="5"/>
  <c r="L17" i="5"/>
  <c r="J17" i="5"/>
  <c r="L16" i="5"/>
  <c r="J16" i="5"/>
  <c r="G16" i="5"/>
  <c r="I16" i="5" s="1"/>
  <c r="L15" i="5"/>
  <c r="J15" i="5"/>
  <c r="E86" i="4"/>
  <c r="K85" i="4"/>
  <c r="E14" i="1" s="1"/>
  <c r="H85" i="4"/>
  <c r="L80" i="4"/>
  <c r="L79" i="4"/>
  <c r="L74" i="4"/>
  <c r="L68" i="4"/>
  <c r="L67" i="4"/>
  <c r="G67" i="4"/>
  <c r="I67" i="4" s="1"/>
  <c r="L64" i="4"/>
  <c r="G64" i="4"/>
  <c r="I64" i="4" s="1"/>
  <c r="L63" i="4"/>
  <c r="L57" i="4"/>
  <c r="L56" i="4"/>
  <c r="G56" i="4"/>
  <c r="I56" i="4" s="1"/>
  <c r="L54" i="4"/>
  <c r="G54" i="4"/>
  <c r="I54" i="4" s="1"/>
  <c r="L53" i="4"/>
  <c r="L51" i="4"/>
  <c r="L50" i="4"/>
  <c r="L49" i="4"/>
  <c r="L47" i="4"/>
  <c r="G47" i="4"/>
  <c r="I47" i="4" s="1"/>
  <c r="L46" i="4"/>
  <c r="G46" i="4"/>
  <c r="I46" i="4" s="1"/>
  <c r="L45" i="4"/>
  <c r="G45" i="4"/>
  <c r="I45" i="4" s="1"/>
  <c r="L41" i="4"/>
  <c r="L40" i="4"/>
  <c r="L39" i="4"/>
  <c r="L38" i="4"/>
  <c r="L37" i="4"/>
  <c r="L35" i="4"/>
  <c r="L34" i="4"/>
  <c r="G34" i="4"/>
  <c r="I34" i="4" s="1"/>
  <c r="L33" i="4"/>
  <c r="G33" i="4"/>
  <c r="I33" i="4" s="1"/>
  <c r="L32" i="4"/>
  <c r="L31" i="4"/>
  <c r="L30" i="4"/>
  <c r="L29" i="4"/>
  <c r="L28" i="4"/>
  <c r="G28" i="4"/>
  <c r="I28" i="4" s="1"/>
  <c r="L23" i="4"/>
  <c r="G23" i="4"/>
  <c r="I23" i="4" s="1"/>
  <c r="L22" i="4"/>
  <c r="L21" i="4"/>
  <c r="L20" i="4"/>
  <c r="L19" i="4"/>
  <c r="L18" i="4"/>
  <c r="L17" i="4"/>
  <c r="L16" i="4"/>
  <c r="L15" i="4"/>
  <c r="E93" i="3"/>
  <c r="E95" i="3" s="1"/>
  <c r="E91" i="3"/>
  <c r="K90" i="3"/>
  <c r="H90" i="3"/>
  <c r="L88" i="3"/>
  <c r="J88" i="3"/>
  <c r="L81" i="3"/>
  <c r="J81" i="3"/>
  <c r="E79" i="3"/>
  <c r="K78" i="3"/>
  <c r="H78" i="3"/>
  <c r="L76" i="3"/>
  <c r="J76" i="3"/>
  <c r="L75" i="3"/>
  <c r="J75" i="3"/>
  <c r="L74" i="3"/>
  <c r="J74" i="3"/>
  <c r="L73" i="3"/>
  <c r="J73" i="3"/>
  <c r="L72" i="3"/>
  <c r="J72" i="3"/>
  <c r="L71" i="3"/>
  <c r="J71" i="3"/>
  <c r="L70" i="3"/>
  <c r="J70" i="3"/>
  <c r="E68" i="3"/>
  <c r="K67" i="3"/>
  <c r="H67" i="3"/>
  <c r="L65" i="3"/>
  <c r="J65" i="3"/>
  <c r="L64" i="3"/>
  <c r="J64" i="3"/>
  <c r="L55" i="3"/>
  <c r="J55" i="3"/>
  <c r="L54" i="3"/>
  <c r="J54" i="3"/>
  <c r="L53" i="3"/>
  <c r="J53" i="3"/>
  <c r="L52" i="3"/>
  <c r="J52" i="3"/>
  <c r="L51" i="3"/>
  <c r="J51" i="3"/>
  <c r="L50" i="3"/>
  <c r="J50" i="3"/>
  <c r="L49" i="3"/>
  <c r="J49" i="3"/>
  <c r="L48" i="3"/>
  <c r="J48" i="3"/>
  <c r="L47" i="3"/>
  <c r="J47" i="3"/>
  <c r="L46" i="3"/>
  <c r="J46" i="3"/>
  <c r="L45" i="3"/>
  <c r="J45" i="3"/>
  <c r="L43" i="3"/>
  <c r="J43" i="3"/>
  <c r="L42" i="3"/>
  <c r="J42" i="3"/>
  <c r="L41" i="3"/>
  <c r="J41" i="3"/>
  <c r="L40" i="3"/>
  <c r="J40" i="3"/>
  <c r="L39" i="3"/>
  <c r="J39" i="3"/>
  <c r="L38" i="3"/>
  <c r="J38" i="3"/>
  <c r="L37" i="3"/>
  <c r="J37" i="3"/>
  <c r="L36" i="3"/>
  <c r="J36" i="3"/>
  <c r="L35" i="3"/>
  <c r="J35" i="3"/>
  <c r="L34" i="3"/>
  <c r="J34" i="3"/>
  <c r="L33" i="3"/>
  <c r="J33" i="3"/>
  <c r="L32" i="3"/>
  <c r="J32" i="3"/>
  <c r="L31" i="3"/>
  <c r="J31" i="3"/>
  <c r="L30" i="3"/>
  <c r="J30" i="3"/>
  <c r="L29" i="3"/>
  <c r="J29" i="3"/>
  <c r="L28" i="3"/>
  <c r="J28" i="3"/>
  <c r="E26" i="3"/>
  <c r="K25" i="3"/>
  <c r="H25" i="3"/>
  <c r="L23" i="3"/>
  <c r="J23" i="3"/>
  <c r="L22" i="3"/>
  <c r="J22" i="3"/>
  <c r="L21" i="3"/>
  <c r="J21" i="3"/>
  <c r="L20" i="3"/>
  <c r="J20" i="3"/>
  <c r="L19" i="3"/>
  <c r="J19" i="3"/>
  <c r="L18" i="3"/>
  <c r="J18" i="3"/>
  <c r="L17" i="3"/>
  <c r="J17" i="3"/>
  <c r="L16" i="3"/>
  <c r="J16" i="3"/>
  <c r="L15" i="3"/>
  <c r="J15" i="3"/>
  <c r="F18" i="5"/>
  <c r="G18" i="5" s="1"/>
  <c r="I18" i="5" s="1"/>
  <c r="F17" i="5"/>
  <c r="G17" i="5" s="1"/>
  <c r="I17" i="5" s="1"/>
  <c r="F15" i="5"/>
  <c r="F88" i="3"/>
  <c r="G88" i="3" s="1"/>
  <c r="I88" i="3" s="1"/>
  <c r="F81" i="3"/>
  <c r="G81" i="3" s="1"/>
  <c r="F76" i="3"/>
  <c r="G76" i="3" s="1"/>
  <c r="I76" i="3" s="1"/>
  <c r="F75" i="3"/>
  <c r="G75" i="3" s="1"/>
  <c r="I75" i="3" s="1"/>
  <c r="F74" i="3"/>
  <c r="G74" i="3" s="1"/>
  <c r="I74" i="3" s="1"/>
  <c r="F73" i="3"/>
  <c r="G73" i="3" s="1"/>
  <c r="I73" i="3" s="1"/>
  <c r="F72" i="3"/>
  <c r="G72" i="3" s="1"/>
  <c r="I72" i="3" s="1"/>
  <c r="F71" i="3"/>
  <c r="G71" i="3" s="1"/>
  <c r="I71" i="3" s="1"/>
  <c r="F70" i="3"/>
  <c r="F65" i="3"/>
  <c r="G65" i="3" s="1"/>
  <c r="I65" i="3" s="1"/>
  <c r="F64" i="3"/>
  <c r="G64" i="3" s="1"/>
  <c r="I64" i="3" s="1"/>
  <c r="F55" i="3"/>
  <c r="G55" i="3" s="1"/>
  <c r="I55" i="3" s="1"/>
  <c r="F54" i="3"/>
  <c r="G54" i="3" s="1"/>
  <c r="I54" i="3" s="1"/>
  <c r="F53" i="3"/>
  <c r="G53" i="3" s="1"/>
  <c r="I53" i="3" s="1"/>
  <c r="F52" i="3"/>
  <c r="G52" i="3" s="1"/>
  <c r="I52" i="3" s="1"/>
  <c r="F51" i="3"/>
  <c r="G51" i="3" s="1"/>
  <c r="I51" i="3" s="1"/>
  <c r="F50" i="3"/>
  <c r="G50" i="3" s="1"/>
  <c r="I50" i="3" s="1"/>
  <c r="F49" i="3"/>
  <c r="G49" i="3" s="1"/>
  <c r="I49" i="3" s="1"/>
  <c r="F48" i="3"/>
  <c r="G48" i="3" s="1"/>
  <c r="I48" i="3" s="1"/>
  <c r="F47" i="3"/>
  <c r="G47" i="3" s="1"/>
  <c r="I47" i="3" s="1"/>
  <c r="F46" i="3"/>
  <c r="G46" i="3" s="1"/>
  <c r="I46" i="3" s="1"/>
  <c r="F45" i="3"/>
  <c r="G45" i="3" s="1"/>
  <c r="I45" i="3" s="1"/>
  <c r="F43" i="3"/>
  <c r="G43" i="3" s="1"/>
  <c r="I43" i="3" s="1"/>
  <c r="F42" i="3"/>
  <c r="G42" i="3" s="1"/>
  <c r="I42" i="3" s="1"/>
  <c r="F41" i="3"/>
  <c r="G41" i="3" s="1"/>
  <c r="I41" i="3" s="1"/>
  <c r="F40" i="3"/>
  <c r="G40" i="3" s="1"/>
  <c r="I40" i="3" s="1"/>
  <c r="F39" i="3"/>
  <c r="G39" i="3" s="1"/>
  <c r="I39" i="3" s="1"/>
  <c r="F38" i="3"/>
  <c r="G38" i="3" s="1"/>
  <c r="I38" i="3" s="1"/>
  <c r="F37" i="3"/>
  <c r="G37" i="3" s="1"/>
  <c r="I37" i="3" s="1"/>
  <c r="F36" i="3"/>
  <c r="G36" i="3" s="1"/>
  <c r="I36" i="3" s="1"/>
  <c r="F35" i="3"/>
  <c r="G35" i="3" s="1"/>
  <c r="I35" i="3" s="1"/>
  <c r="F34" i="3"/>
  <c r="G34" i="3" s="1"/>
  <c r="I34" i="3" s="1"/>
  <c r="F31" i="3"/>
  <c r="G31" i="3" s="1"/>
  <c r="I31" i="3" s="1"/>
  <c r="F30" i="3"/>
  <c r="G30" i="3" s="1"/>
  <c r="I30" i="3" s="1"/>
  <c r="F29" i="3"/>
  <c r="G29" i="3" s="1"/>
  <c r="I29" i="3" s="1"/>
  <c r="F28" i="3"/>
  <c r="G28" i="3" s="1"/>
  <c r="F23" i="3"/>
  <c r="G23" i="3" s="1"/>
  <c r="I23" i="3" s="1"/>
  <c r="F22" i="3"/>
  <c r="G22" i="3" s="1"/>
  <c r="I22" i="3" s="1"/>
  <c r="F21" i="3"/>
  <c r="G21" i="3" s="1"/>
  <c r="I21" i="3" s="1"/>
  <c r="F20" i="3"/>
  <c r="G20" i="3" s="1"/>
  <c r="I20" i="3" s="1"/>
  <c r="F19" i="3"/>
  <c r="G19" i="3" s="1"/>
  <c r="I19" i="3" s="1"/>
  <c r="F18" i="3"/>
  <c r="G18" i="3" s="1"/>
  <c r="I18" i="3" s="1"/>
  <c r="F17" i="3"/>
  <c r="G17" i="3" s="1"/>
  <c r="I17" i="3" s="1"/>
  <c r="F16" i="3"/>
  <c r="G16" i="3" s="1"/>
  <c r="I16" i="3" s="1"/>
  <c r="C8" i="1"/>
  <c r="C6" i="16" s="1"/>
  <c r="M18" i="6" l="1"/>
  <c r="F18" i="7" s="1"/>
  <c r="G18" i="7" s="1"/>
  <c r="I18" i="7" s="1"/>
  <c r="M38" i="6"/>
  <c r="F38" i="7" s="1"/>
  <c r="G38" i="7" s="1"/>
  <c r="I38" i="7" s="1"/>
  <c r="M62" i="6"/>
  <c r="F62" i="7" s="1"/>
  <c r="G62" i="7" s="1"/>
  <c r="I62" i="7" s="1"/>
  <c r="O34" i="10"/>
  <c r="F34" i="11" s="1"/>
  <c r="G34" i="11" s="1"/>
  <c r="I34" i="11" s="1"/>
  <c r="M34" i="6"/>
  <c r="F34" i="7" s="1"/>
  <c r="G34" i="7" s="1"/>
  <c r="I34" i="7" s="1"/>
  <c r="M50" i="6"/>
  <c r="F50" i="7" s="1"/>
  <c r="G50" i="7" s="1"/>
  <c r="I50" i="7" s="1"/>
  <c r="M78" i="6"/>
  <c r="F78" i="7" s="1"/>
  <c r="G78" i="7" s="1"/>
  <c r="I78" i="7" s="1"/>
  <c r="O18" i="10"/>
  <c r="F18" i="11" s="1"/>
  <c r="G18" i="11" s="1"/>
  <c r="I18" i="11" s="1"/>
  <c r="O42" i="10"/>
  <c r="F42" i="11" s="1"/>
  <c r="G42" i="11" s="1"/>
  <c r="I42" i="11" s="1"/>
  <c r="O71" i="10"/>
  <c r="F71" i="11" s="1"/>
  <c r="G71" i="11" s="1"/>
  <c r="I71" i="11" s="1"/>
  <c r="K70" i="17"/>
  <c r="E24" i="1" s="1"/>
  <c r="M15" i="6"/>
  <c r="F15" i="7" s="1"/>
  <c r="M19" i="6"/>
  <c r="F19" i="7" s="1"/>
  <c r="G19" i="7" s="1"/>
  <c r="I19" i="7" s="1"/>
  <c r="M23" i="6"/>
  <c r="F23" i="7" s="1"/>
  <c r="G23" i="7" s="1"/>
  <c r="I23" i="7" s="1"/>
  <c r="M31" i="6"/>
  <c r="F31" i="7" s="1"/>
  <c r="G31" i="7" s="1"/>
  <c r="I31" i="7" s="1"/>
  <c r="M35" i="6"/>
  <c r="F35" i="7" s="1"/>
  <c r="G35" i="7" s="1"/>
  <c r="I35" i="7" s="1"/>
  <c r="M39" i="6"/>
  <c r="F39" i="7" s="1"/>
  <c r="G39" i="7" s="1"/>
  <c r="I39" i="7" s="1"/>
  <c r="M43" i="6"/>
  <c r="F43" i="7" s="1"/>
  <c r="G43" i="7" s="1"/>
  <c r="I43" i="7" s="1"/>
  <c r="M47" i="6"/>
  <c r="F47" i="7" s="1"/>
  <c r="G47" i="7" s="1"/>
  <c r="I47" i="7" s="1"/>
  <c r="M51" i="6"/>
  <c r="F51" i="7" s="1"/>
  <c r="G51" i="7" s="1"/>
  <c r="I51" i="7" s="1"/>
  <c r="M67" i="6"/>
  <c r="F67" i="7" s="1"/>
  <c r="M71" i="6"/>
  <c r="F71" i="7" s="1"/>
  <c r="G71" i="7" s="1"/>
  <c r="I71" i="7" s="1"/>
  <c r="M79" i="6"/>
  <c r="F79" i="7" s="1"/>
  <c r="G79" i="7" s="1"/>
  <c r="I79" i="7" s="1"/>
  <c r="O15" i="10"/>
  <c r="F15" i="11" s="1"/>
  <c r="O19" i="10"/>
  <c r="F19" i="11" s="1"/>
  <c r="G19" i="11" s="1"/>
  <c r="I19" i="11" s="1"/>
  <c r="O23" i="10"/>
  <c r="F23" i="11" s="1"/>
  <c r="G23" i="11" s="1"/>
  <c r="I23" i="11" s="1"/>
  <c r="O31" i="10"/>
  <c r="F31" i="11" s="1"/>
  <c r="O35" i="10"/>
  <c r="F35" i="11" s="1"/>
  <c r="G35" i="11" s="1"/>
  <c r="I35" i="11" s="1"/>
  <c r="O39" i="10"/>
  <c r="F39" i="11" s="1"/>
  <c r="G39" i="11" s="1"/>
  <c r="I39" i="11" s="1"/>
  <c r="O43" i="10"/>
  <c r="F43" i="11" s="1"/>
  <c r="G43" i="11" s="1"/>
  <c r="I43" i="11" s="1"/>
  <c r="O48" i="10"/>
  <c r="F48" i="11" s="1"/>
  <c r="G48" i="11" s="1"/>
  <c r="I48" i="11" s="1"/>
  <c r="O52" i="10"/>
  <c r="F52" i="11" s="1"/>
  <c r="G52" i="11" s="1"/>
  <c r="I52" i="11" s="1"/>
  <c r="O68" i="10"/>
  <c r="F68" i="11" s="1"/>
  <c r="G68" i="11" s="1"/>
  <c r="I68" i="11" s="1"/>
  <c r="O72" i="10"/>
  <c r="F72" i="11" s="1"/>
  <c r="G72" i="11" s="1"/>
  <c r="I72" i="11" s="1"/>
  <c r="O83" i="10"/>
  <c r="F83" i="11" s="1"/>
  <c r="M22" i="6"/>
  <c r="F22" i="7" s="1"/>
  <c r="G22" i="7" s="1"/>
  <c r="I22" i="7" s="1"/>
  <c r="M42" i="6"/>
  <c r="F42" i="7" s="1"/>
  <c r="G42" i="7" s="1"/>
  <c r="I42" i="7" s="1"/>
  <c r="M70" i="6"/>
  <c r="F70" i="7" s="1"/>
  <c r="G70" i="7" s="1"/>
  <c r="I70" i="7" s="1"/>
  <c r="O22" i="10"/>
  <c r="F22" i="11" s="1"/>
  <c r="G22" i="11" s="1"/>
  <c r="I22" i="11" s="1"/>
  <c r="O47" i="10"/>
  <c r="F47" i="11" s="1"/>
  <c r="G47" i="11" s="1"/>
  <c r="I47" i="11" s="1"/>
  <c r="O67" i="10"/>
  <c r="F67" i="11" s="1"/>
  <c r="H126" i="5"/>
  <c r="F16" i="7"/>
  <c r="G16" i="7" s="1"/>
  <c r="I16" i="7" s="1"/>
  <c r="M16" i="6"/>
  <c r="F28" i="7"/>
  <c r="M28" i="6"/>
  <c r="F36" i="7"/>
  <c r="G36" i="7" s="1"/>
  <c r="I36" i="7" s="1"/>
  <c r="M36" i="6"/>
  <c r="F44" i="7"/>
  <c r="G44" i="7" s="1"/>
  <c r="I44" i="7" s="1"/>
  <c r="M44" i="6"/>
  <c r="F48" i="7"/>
  <c r="G48" i="7" s="1"/>
  <c r="I48" i="7" s="1"/>
  <c r="M48" i="6"/>
  <c r="F68" i="7"/>
  <c r="G68" i="7" s="1"/>
  <c r="I68" i="7" s="1"/>
  <c r="M68" i="6"/>
  <c r="F80" i="7"/>
  <c r="G80" i="7" s="1"/>
  <c r="I80" i="7" s="1"/>
  <c r="M80" i="6"/>
  <c r="F20" i="11"/>
  <c r="G20" i="11" s="1"/>
  <c r="I20" i="11" s="1"/>
  <c r="O20" i="10"/>
  <c r="F32" i="11"/>
  <c r="G32" i="11" s="1"/>
  <c r="I32" i="11" s="1"/>
  <c r="O32" i="10"/>
  <c r="F40" i="11"/>
  <c r="G40" i="11" s="1"/>
  <c r="I40" i="11" s="1"/>
  <c r="O40" i="10"/>
  <c r="F49" i="11"/>
  <c r="G49" i="11" s="1"/>
  <c r="I49" i="11" s="1"/>
  <c r="O49" i="10"/>
  <c r="F69" i="11"/>
  <c r="G69" i="11" s="1"/>
  <c r="I69" i="11" s="1"/>
  <c r="O69" i="10"/>
  <c r="F84" i="11"/>
  <c r="G84" i="11" s="1"/>
  <c r="I84" i="11" s="1"/>
  <c r="O84" i="10"/>
  <c r="F30" i="7"/>
  <c r="G30" i="7" s="1"/>
  <c r="I30" i="7" s="1"/>
  <c r="M30" i="6"/>
  <c r="F46" i="7"/>
  <c r="G46" i="7" s="1"/>
  <c r="I46" i="7" s="1"/>
  <c r="M46" i="6"/>
  <c r="F84" i="7"/>
  <c r="G84" i="7" s="1"/>
  <c r="I84" i="7" s="1"/>
  <c r="M84" i="6"/>
  <c r="F30" i="11"/>
  <c r="G30" i="11" s="1"/>
  <c r="I30" i="11" s="1"/>
  <c r="O30" i="10"/>
  <c r="F38" i="11"/>
  <c r="G38" i="11" s="1"/>
  <c r="I38" i="11" s="1"/>
  <c r="O38" i="10"/>
  <c r="F51" i="11"/>
  <c r="G51" i="11" s="1"/>
  <c r="I51" i="11" s="1"/>
  <c r="O51" i="10"/>
  <c r="F20" i="7"/>
  <c r="G20" i="7" s="1"/>
  <c r="I20" i="7" s="1"/>
  <c r="M20" i="6"/>
  <c r="F32" i="7"/>
  <c r="G32" i="7" s="1"/>
  <c r="I32" i="7" s="1"/>
  <c r="M32" i="6"/>
  <c r="F40" i="7"/>
  <c r="G40" i="7" s="1"/>
  <c r="I40" i="7" s="1"/>
  <c r="M40" i="6"/>
  <c r="F52" i="7"/>
  <c r="G52" i="7" s="1"/>
  <c r="I52" i="7" s="1"/>
  <c r="M52" i="6"/>
  <c r="F72" i="7"/>
  <c r="G72" i="7" s="1"/>
  <c r="I72" i="7" s="1"/>
  <c r="M72" i="6"/>
  <c r="F16" i="11"/>
  <c r="G16" i="11" s="1"/>
  <c r="I16" i="11" s="1"/>
  <c r="O16" i="10"/>
  <c r="F28" i="11"/>
  <c r="O28" i="10"/>
  <c r="F36" i="11"/>
  <c r="G36" i="11" s="1"/>
  <c r="I36" i="11" s="1"/>
  <c r="O36" i="10"/>
  <c r="F44" i="11"/>
  <c r="G44" i="11" s="1"/>
  <c r="I44" i="11" s="1"/>
  <c r="O44" i="10"/>
  <c r="F61" i="11"/>
  <c r="G61" i="11" s="1"/>
  <c r="I61" i="11" s="1"/>
  <c r="O61" i="10"/>
  <c r="F77" i="11"/>
  <c r="O77" i="10"/>
  <c r="F17" i="7"/>
  <c r="G17" i="7" s="1"/>
  <c r="I17" i="7" s="1"/>
  <c r="M17" i="6"/>
  <c r="F21" i="7"/>
  <c r="G21" i="7" s="1"/>
  <c r="I21" i="7" s="1"/>
  <c r="M21" i="6"/>
  <c r="F29" i="7"/>
  <c r="G29" i="7" s="1"/>
  <c r="I29" i="7" s="1"/>
  <c r="M29" i="6"/>
  <c r="F33" i="7"/>
  <c r="G33" i="7" s="1"/>
  <c r="I33" i="7" s="1"/>
  <c r="M33" i="6"/>
  <c r="F37" i="7"/>
  <c r="G37" i="7" s="1"/>
  <c r="I37" i="7" s="1"/>
  <c r="M37" i="6"/>
  <c r="F41" i="7"/>
  <c r="G41" i="7" s="1"/>
  <c r="I41" i="7" s="1"/>
  <c r="M41" i="6"/>
  <c r="F45" i="7"/>
  <c r="G45" i="7" s="1"/>
  <c r="I45" i="7" s="1"/>
  <c r="M45" i="6"/>
  <c r="F49" i="7"/>
  <c r="G49" i="7" s="1"/>
  <c r="I49" i="7" s="1"/>
  <c r="M49" i="6"/>
  <c r="F61" i="7"/>
  <c r="G61" i="7" s="1"/>
  <c r="I61" i="7" s="1"/>
  <c r="M61" i="6"/>
  <c r="F69" i="7"/>
  <c r="G69" i="7" s="1"/>
  <c r="I69" i="7" s="1"/>
  <c r="M69" i="6"/>
  <c r="F77" i="7"/>
  <c r="F86" i="7" s="1"/>
  <c r="M77" i="6"/>
  <c r="F17" i="11"/>
  <c r="G17" i="11" s="1"/>
  <c r="I17" i="11" s="1"/>
  <c r="O17" i="10"/>
  <c r="F21" i="11"/>
  <c r="G21" i="11" s="1"/>
  <c r="I21" i="11" s="1"/>
  <c r="O21" i="10"/>
  <c r="F29" i="11"/>
  <c r="G29" i="11" s="1"/>
  <c r="I29" i="11" s="1"/>
  <c r="O29" i="10"/>
  <c r="F33" i="11"/>
  <c r="G33" i="11" s="1"/>
  <c r="I33" i="11" s="1"/>
  <c r="O33" i="10"/>
  <c r="F37" i="11"/>
  <c r="G37" i="11" s="1"/>
  <c r="I37" i="11" s="1"/>
  <c r="O37" i="10"/>
  <c r="F41" i="11"/>
  <c r="G41" i="11" s="1"/>
  <c r="I41" i="11" s="1"/>
  <c r="O41" i="10"/>
  <c r="F46" i="11"/>
  <c r="G46" i="11" s="1"/>
  <c r="I46" i="11" s="1"/>
  <c r="O46" i="10"/>
  <c r="F50" i="11"/>
  <c r="G50" i="11" s="1"/>
  <c r="I50" i="11" s="1"/>
  <c r="O50" i="10"/>
  <c r="F62" i="11"/>
  <c r="G62" i="11" s="1"/>
  <c r="I62" i="11" s="1"/>
  <c r="O62" i="10"/>
  <c r="F70" i="11"/>
  <c r="G70" i="11" s="1"/>
  <c r="I70" i="11" s="1"/>
  <c r="O70" i="10"/>
  <c r="F78" i="11"/>
  <c r="G78" i="11" s="1"/>
  <c r="I78" i="11" s="1"/>
  <c r="O78" i="10"/>
  <c r="D24" i="1"/>
  <c r="J24" i="17"/>
  <c r="J70" i="17" s="1"/>
  <c r="F16" i="15"/>
  <c r="G16" i="15" s="1"/>
  <c r="I16" i="15" s="1"/>
  <c r="F20" i="15"/>
  <c r="G20" i="15" s="1"/>
  <c r="I20" i="15" s="1"/>
  <c r="F28" i="15"/>
  <c r="G28" i="15" s="1"/>
  <c r="F32" i="15"/>
  <c r="G32" i="15" s="1"/>
  <c r="I32" i="15" s="1"/>
  <c r="F36" i="15"/>
  <c r="G36" i="15" s="1"/>
  <c r="I36" i="15" s="1"/>
  <c r="F40" i="15"/>
  <c r="G40" i="15" s="1"/>
  <c r="I40" i="15" s="1"/>
  <c r="F45" i="15"/>
  <c r="G45" i="15" s="1"/>
  <c r="I45" i="15" s="1"/>
  <c r="F49" i="15"/>
  <c r="G49" i="15" s="1"/>
  <c r="I49" i="15" s="1"/>
  <c r="F65" i="15"/>
  <c r="G65" i="15" s="1"/>
  <c r="F69" i="15"/>
  <c r="G69" i="15" s="1"/>
  <c r="I69" i="15" s="1"/>
  <c r="F17" i="15"/>
  <c r="G17" i="15" s="1"/>
  <c r="I17" i="15" s="1"/>
  <c r="F21" i="15"/>
  <c r="G21" i="15" s="1"/>
  <c r="I21" i="15" s="1"/>
  <c r="F29" i="15"/>
  <c r="G29" i="15" s="1"/>
  <c r="I29" i="15" s="1"/>
  <c r="F33" i="15"/>
  <c r="G33" i="15" s="1"/>
  <c r="I33" i="15" s="1"/>
  <c r="F37" i="15"/>
  <c r="G37" i="15" s="1"/>
  <c r="I37" i="15" s="1"/>
  <c r="F41" i="15"/>
  <c r="G41" i="15" s="1"/>
  <c r="I41" i="15" s="1"/>
  <c r="F46" i="15"/>
  <c r="G46" i="15" s="1"/>
  <c r="I46" i="15" s="1"/>
  <c r="F50" i="15"/>
  <c r="G50" i="15" s="1"/>
  <c r="I50" i="15" s="1"/>
  <c r="F66" i="15"/>
  <c r="G66" i="15" s="1"/>
  <c r="I66" i="15" s="1"/>
  <c r="F70" i="15"/>
  <c r="G70" i="15" s="1"/>
  <c r="I70" i="15" s="1"/>
  <c r="F82" i="15"/>
  <c r="G82" i="15" s="1"/>
  <c r="I82" i="15" s="1"/>
  <c r="F18" i="15"/>
  <c r="G18" i="15" s="1"/>
  <c r="I18" i="15" s="1"/>
  <c r="F22" i="15"/>
  <c r="G22" i="15" s="1"/>
  <c r="I22" i="15" s="1"/>
  <c r="F30" i="15"/>
  <c r="G30" i="15" s="1"/>
  <c r="I30" i="15" s="1"/>
  <c r="F34" i="15"/>
  <c r="G34" i="15" s="1"/>
  <c r="I34" i="15" s="1"/>
  <c r="F38" i="15"/>
  <c r="G38" i="15" s="1"/>
  <c r="I38" i="15" s="1"/>
  <c r="F42" i="15"/>
  <c r="G42" i="15" s="1"/>
  <c r="I42" i="15" s="1"/>
  <c r="F47" i="15"/>
  <c r="G47" i="15" s="1"/>
  <c r="I47" i="15" s="1"/>
  <c r="F59" i="15"/>
  <c r="G59" i="15" s="1"/>
  <c r="I59" i="15" s="1"/>
  <c r="F67" i="15"/>
  <c r="G67" i="15" s="1"/>
  <c r="I67" i="15" s="1"/>
  <c r="F75" i="15"/>
  <c r="G75" i="15" s="1"/>
  <c r="F15" i="15"/>
  <c r="G15" i="15" s="1"/>
  <c r="F19" i="15"/>
  <c r="G19" i="15" s="1"/>
  <c r="I19" i="15" s="1"/>
  <c r="F23" i="15"/>
  <c r="G23" i="15" s="1"/>
  <c r="I23" i="15" s="1"/>
  <c r="F31" i="15"/>
  <c r="G31" i="15" s="1"/>
  <c r="I31" i="15" s="1"/>
  <c r="F35" i="15"/>
  <c r="G35" i="15" s="1"/>
  <c r="I35" i="15" s="1"/>
  <c r="F39" i="15"/>
  <c r="G39" i="15" s="1"/>
  <c r="I39" i="15" s="1"/>
  <c r="F44" i="15"/>
  <c r="G44" i="15" s="1"/>
  <c r="I44" i="15" s="1"/>
  <c r="F48" i="15"/>
  <c r="G48" i="15" s="1"/>
  <c r="I48" i="15" s="1"/>
  <c r="F60" i="15"/>
  <c r="G60" i="15" s="1"/>
  <c r="I60" i="15" s="1"/>
  <c r="F68" i="15"/>
  <c r="G68" i="15" s="1"/>
  <c r="I68" i="15" s="1"/>
  <c r="F76" i="15"/>
  <c r="G76" i="15" s="1"/>
  <c r="I76" i="15" s="1"/>
  <c r="C25" i="1"/>
  <c r="J94" i="13"/>
  <c r="D21" i="1"/>
  <c r="E21" i="1"/>
  <c r="J24" i="13"/>
  <c r="J144" i="13" s="1"/>
  <c r="F21" i="8"/>
  <c r="G16" i="8"/>
  <c r="I16" i="8" s="1"/>
  <c r="F24" i="17"/>
  <c r="F70" i="17" s="1"/>
  <c r="F24" i="13"/>
  <c r="F144" i="13" s="1"/>
  <c r="F38" i="5"/>
  <c r="G16" i="13"/>
  <c r="G24" i="13" s="1"/>
  <c r="D20" i="1"/>
  <c r="F20" i="1" s="1"/>
  <c r="J81" i="12"/>
  <c r="D14" i="1"/>
  <c r="F14" i="1" s="1"/>
  <c r="J85" i="4"/>
  <c r="F85" i="4"/>
  <c r="G18" i="1"/>
  <c r="D23" i="1"/>
  <c r="F23" i="1" s="1"/>
  <c r="J79" i="16"/>
  <c r="L72" i="15"/>
  <c r="L24" i="17"/>
  <c r="L70" i="17" s="1"/>
  <c r="L25" i="15"/>
  <c r="L24" i="13"/>
  <c r="G20" i="1"/>
  <c r="L81" i="12"/>
  <c r="K89" i="11"/>
  <c r="E19" i="1" s="1"/>
  <c r="L64" i="11"/>
  <c r="I14" i="9"/>
  <c r="I17" i="9" s="1"/>
  <c r="K18" i="9" s="1"/>
  <c r="G17" i="9"/>
  <c r="F18" i="1"/>
  <c r="D17" i="1"/>
  <c r="F17" i="1" s="1"/>
  <c r="J21" i="8"/>
  <c r="H89" i="7"/>
  <c r="D16" i="1" s="1"/>
  <c r="D15" i="1"/>
  <c r="G14" i="1"/>
  <c r="H93" i="3"/>
  <c r="D13" i="1" s="1"/>
  <c r="F78" i="3"/>
  <c r="F90" i="3"/>
  <c r="F32" i="3"/>
  <c r="K93" i="3"/>
  <c r="E13" i="1" s="1"/>
  <c r="L67" i="3"/>
  <c r="L78" i="3"/>
  <c r="G28" i="7"/>
  <c r="I28" i="7" s="1"/>
  <c r="F15" i="3"/>
  <c r="F33" i="3"/>
  <c r="G33" i="3" s="1"/>
  <c r="I33" i="3" s="1"/>
  <c r="L85" i="4"/>
  <c r="E15" i="1"/>
  <c r="K89" i="7"/>
  <c r="E16" i="1" s="1"/>
  <c r="L74" i="11"/>
  <c r="K87" i="15"/>
  <c r="E22" i="1" s="1"/>
  <c r="L62" i="15"/>
  <c r="F109" i="5"/>
  <c r="F28" i="5"/>
  <c r="L28" i="5"/>
  <c r="L38" i="5"/>
  <c r="L79" i="16"/>
  <c r="L84" i="15"/>
  <c r="F81" i="12"/>
  <c r="L86" i="11"/>
  <c r="L25" i="11"/>
  <c r="L21" i="8"/>
  <c r="L64" i="7"/>
  <c r="L74" i="7"/>
  <c r="L25" i="7"/>
  <c r="L86" i="7"/>
  <c r="L109" i="5"/>
  <c r="L20" i="5"/>
  <c r="L90" i="3"/>
  <c r="L25" i="3"/>
  <c r="C13" i="1"/>
  <c r="G79" i="16"/>
  <c r="L94" i="13"/>
  <c r="C6" i="3"/>
  <c r="J90" i="3" s="1"/>
  <c r="C6" i="5"/>
  <c r="J116" i="5" s="1"/>
  <c r="K117" i="5" s="1"/>
  <c r="C6" i="7"/>
  <c r="J86" i="7" s="1"/>
  <c r="C6" i="8"/>
  <c r="C6" i="10"/>
  <c r="C6" i="15"/>
  <c r="J72" i="15" s="1"/>
  <c r="C6" i="17"/>
  <c r="C6" i="2"/>
  <c r="C6" i="4"/>
  <c r="C6" i="6"/>
  <c r="C6" i="9"/>
  <c r="C6" i="11"/>
  <c r="J74" i="11" s="1"/>
  <c r="C6" i="12"/>
  <c r="C6" i="13"/>
  <c r="J141" i="13" s="1"/>
  <c r="K142" i="13" s="1"/>
  <c r="C6" i="14"/>
  <c r="G90" i="3"/>
  <c r="F79" i="16"/>
  <c r="I15" i="16"/>
  <c r="I79" i="16" s="1"/>
  <c r="G16" i="17"/>
  <c r="H87" i="15"/>
  <c r="D22" i="1" s="1"/>
  <c r="G94" i="13"/>
  <c r="I28" i="13"/>
  <c r="I94" i="13" s="1"/>
  <c r="F94" i="13"/>
  <c r="G81" i="12"/>
  <c r="I15" i="12"/>
  <c r="I81" i="12" s="1"/>
  <c r="G28" i="11"/>
  <c r="G77" i="11"/>
  <c r="H89" i="11"/>
  <c r="D19" i="1" s="1"/>
  <c r="G15" i="8"/>
  <c r="G77" i="7"/>
  <c r="J28" i="5"/>
  <c r="K29" i="5" s="1"/>
  <c r="F20" i="5"/>
  <c r="G15" i="5"/>
  <c r="G109" i="5"/>
  <c r="G23" i="5"/>
  <c r="G31" i="5"/>
  <c r="I42" i="5"/>
  <c r="I109" i="5" s="1"/>
  <c r="G15" i="4"/>
  <c r="I28" i="3"/>
  <c r="G70" i="3"/>
  <c r="I81" i="3"/>
  <c r="I90" i="3" s="1"/>
  <c r="G15" i="11" l="1"/>
  <c r="I15" i="11" s="1"/>
  <c r="F25" i="11"/>
  <c r="G15" i="7"/>
  <c r="F25" i="7"/>
  <c r="G83" i="11"/>
  <c r="I83" i="11" s="1"/>
  <c r="F86" i="11"/>
  <c r="G31" i="11"/>
  <c r="I31" i="11" s="1"/>
  <c r="F64" i="11"/>
  <c r="F74" i="11"/>
  <c r="G67" i="11"/>
  <c r="G67" i="7"/>
  <c r="F74" i="7"/>
  <c r="F24" i="1"/>
  <c r="I64" i="7"/>
  <c r="F126" i="5"/>
  <c r="L126" i="5"/>
  <c r="F64" i="7"/>
  <c r="L144" i="13"/>
  <c r="G144" i="13"/>
  <c r="G25" i="15"/>
  <c r="F84" i="15"/>
  <c r="G72" i="15"/>
  <c r="F62" i="15"/>
  <c r="F72" i="15"/>
  <c r="F25" i="15"/>
  <c r="D25" i="1"/>
  <c r="J123" i="5"/>
  <c r="K124" i="5" s="1"/>
  <c r="E25" i="1"/>
  <c r="I16" i="13"/>
  <c r="I24" i="13" s="1"/>
  <c r="I144" i="13" s="1"/>
  <c r="J25" i="3"/>
  <c r="J67" i="3"/>
  <c r="J86" i="11"/>
  <c r="J78" i="3"/>
  <c r="G64" i="7"/>
  <c r="I65" i="15"/>
  <c r="I72" i="15" s="1"/>
  <c r="J64" i="7"/>
  <c r="K65" i="7" s="1"/>
  <c r="J79" i="7"/>
  <c r="J30" i="7"/>
  <c r="J69" i="7"/>
  <c r="J17" i="7"/>
  <c r="G23" i="1"/>
  <c r="F22" i="1"/>
  <c r="G22" i="1"/>
  <c r="I15" i="15"/>
  <c r="I25" i="15" s="1"/>
  <c r="K73" i="15"/>
  <c r="K80" i="16"/>
  <c r="G21" i="1"/>
  <c r="F21" i="1"/>
  <c r="G19" i="1"/>
  <c r="K75" i="11"/>
  <c r="F89" i="11"/>
  <c r="K82" i="12"/>
  <c r="G17" i="1"/>
  <c r="G16" i="1"/>
  <c r="F16" i="1"/>
  <c r="F89" i="7"/>
  <c r="F15" i="1"/>
  <c r="G15" i="1"/>
  <c r="F25" i="3"/>
  <c r="G15" i="3"/>
  <c r="G25" i="3" s="1"/>
  <c r="K91" i="3"/>
  <c r="J64" i="11"/>
  <c r="J62" i="15"/>
  <c r="G32" i="3"/>
  <c r="I32" i="3" s="1"/>
  <c r="I67" i="3" s="1"/>
  <c r="F67" i="3"/>
  <c r="L93" i="3"/>
  <c r="L89" i="7"/>
  <c r="L89" i="11"/>
  <c r="L87" i="15"/>
  <c r="J38" i="5"/>
  <c r="J20" i="5"/>
  <c r="J109" i="5"/>
  <c r="K110" i="5" s="1"/>
  <c r="G13" i="1"/>
  <c r="F13" i="1"/>
  <c r="J84" i="15"/>
  <c r="J74" i="7"/>
  <c r="G25" i="11"/>
  <c r="I25" i="11"/>
  <c r="J25" i="7"/>
  <c r="K95" i="13"/>
  <c r="J25" i="15"/>
  <c r="J25" i="11"/>
  <c r="F19" i="1"/>
  <c r="G24" i="17"/>
  <c r="G70" i="17" s="1"/>
  <c r="I16" i="17"/>
  <c r="I24" i="17" s="1"/>
  <c r="I70" i="17" s="1"/>
  <c r="G84" i="15"/>
  <c r="I75" i="15"/>
  <c r="I84" i="15" s="1"/>
  <c r="G62" i="15"/>
  <c r="I28" i="15"/>
  <c r="I62" i="15" s="1"/>
  <c r="G86" i="11"/>
  <c r="I77" i="11"/>
  <c r="I86" i="11" s="1"/>
  <c r="G64" i="11"/>
  <c r="I28" i="11"/>
  <c r="I64" i="11" s="1"/>
  <c r="G21" i="8"/>
  <c r="I15" i="8"/>
  <c r="I21" i="8" s="1"/>
  <c r="K22" i="8" s="1"/>
  <c r="G86" i="7"/>
  <c r="I77" i="7"/>
  <c r="I86" i="7" s="1"/>
  <c r="K87" i="7" s="1"/>
  <c r="G74" i="7"/>
  <c r="I67" i="7"/>
  <c r="I74" i="7" s="1"/>
  <c r="G25" i="7"/>
  <c r="I15" i="7"/>
  <c r="I25" i="7" s="1"/>
  <c r="G38" i="5"/>
  <c r="I31" i="5"/>
  <c r="I38" i="5" s="1"/>
  <c r="I23" i="5"/>
  <c r="I28" i="5" s="1"/>
  <c r="G28" i="5"/>
  <c r="G20" i="5"/>
  <c r="I15" i="5"/>
  <c r="I20" i="5" s="1"/>
  <c r="G85" i="4"/>
  <c r="I15" i="4"/>
  <c r="I85" i="4" s="1"/>
  <c r="K86" i="4" s="1"/>
  <c r="G78" i="3"/>
  <c r="I70" i="3"/>
  <c r="I78" i="3" s="1"/>
  <c r="I126" i="5" l="1"/>
  <c r="J126" i="5"/>
  <c r="G126" i="5"/>
  <c r="I67" i="11"/>
  <c r="I74" i="11" s="1"/>
  <c r="G74" i="11"/>
  <c r="F87" i="15"/>
  <c r="F25" i="1"/>
  <c r="K25" i="17"/>
  <c r="K25" i="13"/>
  <c r="J93" i="3"/>
  <c r="K79" i="3"/>
  <c r="K87" i="11"/>
  <c r="K68" i="3"/>
  <c r="I15" i="3"/>
  <c r="I25" i="3" s="1"/>
  <c r="I93" i="3" s="1"/>
  <c r="K26" i="15"/>
  <c r="K85" i="15"/>
  <c r="K63" i="15"/>
  <c r="K26" i="11"/>
  <c r="K65" i="11"/>
  <c r="K75" i="7"/>
  <c r="G67" i="3"/>
  <c r="G93" i="3" s="1"/>
  <c r="F93" i="3"/>
  <c r="K39" i="5"/>
  <c r="K21" i="5"/>
  <c r="J89" i="7"/>
  <c r="G89" i="7"/>
  <c r="J87" i="15"/>
  <c r="K26" i="3"/>
  <c r="G87" i="15"/>
  <c r="I87" i="15"/>
  <c r="I89" i="11"/>
  <c r="I89" i="7"/>
  <c r="K26" i="7"/>
  <c r="J89" i="11"/>
  <c r="G89" i="11"/>
  <c r="D27" i="1" l="1"/>
  <c r="G25" i="1"/>
  <c r="C27" i="1"/>
  <c r="E27" i="1"/>
  <c r="F27" i="1"/>
</calcChain>
</file>

<file path=xl/sharedStrings.xml><?xml version="1.0" encoding="utf-8"?>
<sst xmlns="http://schemas.openxmlformats.org/spreadsheetml/2006/main" count="1775" uniqueCount="376">
  <si>
    <t>Provider Invoice Summary and Cover Letter</t>
  </si>
  <si>
    <t xml:space="preserve">a. </t>
  </si>
  <si>
    <t>Agency Name:</t>
  </si>
  <si>
    <t xml:space="preserve">b. </t>
  </si>
  <si>
    <t>Contract No.:</t>
  </si>
  <si>
    <t xml:space="preserve">c. </t>
  </si>
  <si>
    <t>Month/Year of :</t>
  </si>
  <si>
    <t xml:space="preserve">d.  </t>
  </si>
  <si>
    <t># months in the contract:</t>
  </si>
  <si>
    <t>e.</t>
  </si>
  <si>
    <r>
      <t xml:space="preserve"># months remaining </t>
    </r>
    <r>
      <rPr>
        <sz val="9"/>
        <rFont val="Calibri"/>
        <family val="2"/>
        <scheme val="minor"/>
      </rPr>
      <t>(including month in c.):</t>
    </r>
  </si>
  <si>
    <t xml:space="preserve">f.  </t>
  </si>
  <si>
    <r>
      <t xml:space="preserve"># months incurred </t>
    </r>
    <r>
      <rPr>
        <sz val="9"/>
        <rFont val="Calibri"/>
        <family val="2"/>
        <scheme val="minor"/>
      </rPr>
      <t>(including month in c.):</t>
    </r>
  </si>
  <si>
    <t xml:space="preserve">g.  </t>
  </si>
  <si>
    <t>Federal ID:</t>
  </si>
  <si>
    <t>h.</t>
  </si>
  <si>
    <t>Address:</t>
  </si>
  <si>
    <t>Total Funding</t>
  </si>
  <si>
    <t>YTD Paid Amount</t>
  </si>
  <si>
    <t>AMOUNT DUE</t>
  </si>
  <si>
    <t>Funding Remaining</t>
  </si>
  <si>
    <t>AMH Non-TANF</t>
  </si>
  <si>
    <t>AMH TANF</t>
  </si>
  <si>
    <t>AMH SPECIAL FUNDING</t>
  </si>
  <si>
    <t>CMH Non-TANF</t>
  </si>
  <si>
    <t>CMH SPECIAL FUNDING</t>
  </si>
  <si>
    <t>CMH BNET</t>
  </si>
  <si>
    <t>ASA Non-TANF</t>
  </si>
  <si>
    <t>ASA TANF</t>
  </si>
  <si>
    <t>ASA SPECIAL FUNDING</t>
  </si>
  <si>
    <t>CSA Non-TANF</t>
  </si>
  <si>
    <t>CSA TANF</t>
  </si>
  <si>
    <t>CSA SPECIAL FUNDING</t>
  </si>
  <si>
    <t>CERTIFICATION &amp; APPROVAL</t>
  </si>
  <si>
    <t>Signature (Type Name)</t>
  </si>
  <si>
    <t>Title</t>
  </si>
  <si>
    <t>Date</t>
  </si>
  <si>
    <t>Provider Comments</t>
  </si>
  <si>
    <t>ADULT MENTAL HEALTH</t>
  </si>
  <si>
    <t>(Return to Master Tab)</t>
  </si>
  <si>
    <t>WORKSHEET</t>
  </si>
  <si>
    <t>Special Funding</t>
  </si>
  <si>
    <t>SAMH</t>
  </si>
  <si>
    <t>TANF</t>
  </si>
  <si>
    <t>Provider Portal Report Form</t>
  </si>
  <si>
    <t>Payment Method</t>
  </si>
  <si>
    <t>Provider Portal Unit of Measure</t>
  </si>
  <si>
    <t>Invoice Unit of Measure</t>
  </si>
  <si>
    <t>YTD SAMH Units</t>
  </si>
  <si>
    <t xml:space="preserve">YTD First Party Payer Units (Client Fees) </t>
  </si>
  <si>
    <t>YTD Other Unbilable Units</t>
  </si>
  <si>
    <t xml:space="preserve">Total YTD Unbillable Units </t>
  </si>
  <si>
    <t>YTD Community Forensic Service Units</t>
  </si>
  <si>
    <t>YTD FACT TEAMS</t>
  </si>
  <si>
    <t>YTD Indigent Psychiatric Medication Units</t>
  </si>
  <si>
    <t>YTD Grants PATH Units</t>
  </si>
  <si>
    <t xml:space="preserve">YTD SAMH Units Eligible to be Billed    </t>
  </si>
  <si>
    <t>YTD TANF Units Eligile to be Billed</t>
  </si>
  <si>
    <t>Fund Code 02</t>
  </si>
  <si>
    <t>MHA72</t>
  </si>
  <si>
    <t>MHA73</t>
  </si>
  <si>
    <t>MHA76</t>
  </si>
  <si>
    <t>MHAPG</t>
  </si>
  <si>
    <t>MHA00</t>
  </si>
  <si>
    <t>Fund Code 03</t>
  </si>
  <si>
    <t>A</t>
  </si>
  <si>
    <t>B</t>
  </si>
  <si>
    <t>C</t>
  </si>
  <si>
    <t>D</t>
  </si>
  <si>
    <t>E</t>
  </si>
  <si>
    <t>F</t>
  </si>
  <si>
    <t>G</t>
  </si>
  <si>
    <t>H</t>
  </si>
  <si>
    <t>I</t>
  </si>
  <si>
    <t>J</t>
  </si>
  <si>
    <t>K</t>
  </si>
  <si>
    <t>L</t>
  </si>
  <si>
    <t>M</t>
  </si>
  <si>
    <t>N</t>
  </si>
  <si>
    <t>O</t>
  </si>
  <si>
    <t>P</t>
  </si>
  <si>
    <t>RESIDENTIAL SERVICES</t>
  </si>
  <si>
    <t>Residential Level 1</t>
  </si>
  <si>
    <t>Client Specific Form</t>
  </si>
  <si>
    <t>Utilization</t>
  </si>
  <si>
    <t>Days</t>
  </si>
  <si>
    <t>Residential Level 2</t>
  </si>
  <si>
    <t>Residential Level 3</t>
  </si>
  <si>
    <t>Residential Level 4</t>
  </si>
  <si>
    <t>Room &amp; Board Level 1</t>
  </si>
  <si>
    <t>Room &amp; Board Level 2</t>
  </si>
  <si>
    <t>Room &amp; Board Level 3</t>
  </si>
  <si>
    <t>NON-RESIDENTIAL SERVICES</t>
  </si>
  <si>
    <t>Aftercare -  Individual</t>
  </si>
  <si>
    <t>Minutes</t>
  </si>
  <si>
    <t>Hours</t>
  </si>
  <si>
    <t>Aftercare - Group</t>
  </si>
  <si>
    <t>Assessment</t>
  </si>
  <si>
    <t>Case Management</t>
  </si>
  <si>
    <t>Day Care Services</t>
  </si>
  <si>
    <t>Drop-In/Self Help Centers</t>
  </si>
  <si>
    <t>Non-Client Specific Form</t>
  </si>
  <si>
    <t>Availability</t>
  </si>
  <si>
    <t>Incidental Expenses</t>
  </si>
  <si>
    <t>Whole dollar amounts</t>
  </si>
  <si>
    <t>In-Home &amp; On Site</t>
  </si>
  <si>
    <t>Intensive Case Management</t>
  </si>
  <si>
    <t>Intervention - Group</t>
  </si>
  <si>
    <t>Intervention - Individual</t>
  </si>
  <si>
    <t>Medical Services</t>
  </si>
  <si>
    <t>Outpatient - Group</t>
  </si>
  <si>
    <t>Outpatient - Individual</t>
  </si>
  <si>
    <t>Recovery Support - Group</t>
  </si>
  <si>
    <t>Recovery Support - Individual</t>
  </si>
  <si>
    <t>Respite Services</t>
  </si>
  <si>
    <t>Supported Employment</t>
  </si>
  <si>
    <t>Supportive Housing/Living</t>
  </si>
  <si>
    <t>TBD</t>
  </si>
  <si>
    <t>CRISIS SERVICES</t>
  </si>
  <si>
    <t>Crisis Stabilization</t>
  </si>
  <si>
    <t>Day</t>
  </si>
  <si>
    <t>Crisis Support/Emergency - Client Specific</t>
  </si>
  <si>
    <t>Crisis Support/Emergency - Non-Client Specific</t>
  </si>
  <si>
    <t>Inpatient</t>
  </si>
  <si>
    <t>Short-term Residential Treatment</t>
  </si>
  <si>
    <t>PREVENTION SERVICES</t>
  </si>
  <si>
    <t>Information and Referral</t>
  </si>
  <si>
    <t>FACT TEAMS</t>
  </si>
  <si>
    <t>FACT Team - Client Specific</t>
  </si>
  <si>
    <t>INVOICE</t>
  </si>
  <si>
    <t>SAMH (NON-TANF)</t>
  </si>
  <si>
    <t>Rate</t>
  </si>
  <si>
    <t>Total YTD Eligible Earnings</t>
  </si>
  <si>
    <t>YTD Invoiced/Paid for Earnings</t>
  </si>
  <si>
    <t>Difference (YTD Unpaid Earnings)</t>
  </si>
  <si>
    <t>Prorated Share</t>
  </si>
  <si>
    <t>Amount Due</t>
  </si>
  <si>
    <t>Units Paid for Current Month</t>
  </si>
  <si>
    <t>(Provider's Contract)</t>
  </si>
  <si>
    <t>(Col O from Wrksht)</t>
  </si>
  <si>
    <t>(Calculated Field)</t>
  </si>
  <si>
    <t>(Last Month - Col 8 +11)</t>
  </si>
  <si>
    <t>(Col. 7 - Col. 8)</t>
  </si>
  <si>
    <t>(Funding YTD - Col.8)</t>
  </si>
  <si>
    <t>(*) The lesser between Col. 9 &amp; Col. 10)</t>
  </si>
  <si>
    <t>(Col. 11 / Col. 4)</t>
  </si>
  <si>
    <t>MHA01</t>
  </si>
  <si>
    <t>(*)</t>
  </si>
  <si>
    <t>MHA09</t>
  </si>
  <si>
    <t>MHA18</t>
  </si>
  <si>
    <t>MHA25</t>
  </si>
  <si>
    <t>AMH SAMH (NON-TANF) TOTAL</t>
  </si>
  <si>
    <t>(Col P from Wrksht)</t>
  </si>
  <si>
    <t>MHATB</t>
  </si>
  <si>
    <t>AMH TANF TOTAL</t>
  </si>
  <si>
    <t>SPECIAL FUNDING</t>
  </si>
  <si>
    <t>(Col K to N from Wrksht)</t>
  </si>
  <si>
    <t>AMH NON-TANF TOTAL</t>
  </si>
  <si>
    <t>INDIGENT PSYCHIATRIC MEDICATION PROGRAM</t>
  </si>
  <si>
    <t>INDIGENT PSYCHIATRIC MEDICATION PROGRAM TOTAL</t>
  </si>
  <si>
    <t>GRANTS PATH</t>
  </si>
  <si>
    <t>GRANTS PATH TOTAL</t>
  </si>
  <si>
    <t>COMMUNITY FORENSIC SERVICES</t>
  </si>
  <si>
    <t>COMMUNITY FORENSIC SERVICES TOTAL</t>
  </si>
  <si>
    <t>AMH SPECIAL FUNDING TOTAL</t>
  </si>
  <si>
    <t>CHILDREN MENTAL HEALTH</t>
  </si>
  <si>
    <t>Special Fund.</t>
  </si>
  <si>
    <t>YTD Residential Services for ED Children and Youth</t>
  </si>
  <si>
    <t>MHC71</t>
  </si>
  <si>
    <t>MHC00</t>
  </si>
  <si>
    <t>Information and Referal</t>
  </si>
  <si>
    <t>MHC01</t>
  </si>
  <si>
    <t>MHC09</t>
  </si>
  <si>
    <t>MHC18</t>
  </si>
  <si>
    <t>MHC25</t>
  </si>
  <si>
    <t>CMH SAMH (NON-TANF) TOTAL</t>
  </si>
  <si>
    <t>RESIDENTIAL SERVICES FOR ED CHILDREN AND YOUTH</t>
  </si>
  <si>
    <t>RESIDENTIAL SERVICES FOR ED CHILDREN AND YOUTH TOTAL</t>
  </si>
  <si>
    <t>BNET - TITLE XXI CHILDEN'S HEALTH INSURANCE PROGRAM</t>
  </si>
  <si>
    <t>MHCBN</t>
  </si>
  <si>
    <t>ADULT SUBSTANCE ABUSE</t>
  </si>
  <si>
    <t>YTD Projects Expansion of SA Services for Pregnant Women and their Families</t>
  </si>
  <si>
    <t>HIV SERVICES</t>
  </si>
  <si>
    <t>MSA81</t>
  </si>
  <si>
    <t>MSA23</t>
  </si>
  <si>
    <t>MSA00</t>
  </si>
  <si>
    <t>Dosage</t>
  </si>
  <si>
    <t>TASC</t>
  </si>
  <si>
    <t>DETOXIFICATION SERVICES</t>
  </si>
  <si>
    <t>Outpatient Detoxification</t>
  </si>
  <si>
    <t>Substance Abuse Detoxification</t>
  </si>
  <si>
    <t>MSA25</t>
  </si>
  <si>
    <t>ASA SAMH (NON-TANF) TOTAL</t>
  </si>
  <si>
    <t>MSATB</t>
  </si>
  <si>
    <t>ASA TANF TOTAL</t>
  </si>
  <si>
    <t>(Col J to K from Wrksht)</t>
  </si>
  <si>
    <t>PROJECT EXPANSION FOR PREGNANT WOMEN</t>
  </si>
  <si>
    <t>PROJECT EXPANSION FOR PREGNANT WOMEN TOTAL</t>
  </si>
  <si>
    <t>ASA SPECIAL FUNDING TOTAL</t>
  </si>
  <si>
    <t>CHILDREN SUBSTANCE ABUSE</t>
  </si>
  <si>
    <t>MSC23</t>
  </si>
  <si>
    <t>MSC00</t>
  </si>
  <si>
    <t>MSC25</t>
  </si>
  <si>
    <t>CSA SAMH (NON-TANF) TOTAL</t>
  </si>
  <si>
    <t>MSCTB</t>
  </si>
  <si>
    <t>CSA TANF TOTAL</t>
  </si>
  <si>
    <t>SPECIAL FUNDING INVOICE</t>
  </si>
  <si>
    <t>FACT TEAMS TOTAL</t>
  </si>
  <si>
    <t>MSA03</t>
  </si>
  <si>
    <t>MSA11</t>
  </si>
  <si>
    <t>MSA21</t>
  </si>
  <si>
    <t>MSC03</t>
  </si>
  <si>
    <t>MSC11</t>
  </si>
  <si>
    <t>MSC21</t>
  </si>
  <si>
    <t>Evidence Based Prevention and Treatment Approaches</t>
  </si>
  <si>
    <t>MHA26</t>
  </si>
  <si>
    <t>Q</t>
  </si>
  <si>
    <t>EVIDENCE BASED PREVENTION AND TREATMENT APPROACHES</t>
  </si>
  <si>
    <t>EVIDENCE BASED PREVENTION AND TREATMENT APPROACHES TOTAL</t>
  </si>
  <si>
    <t>N/A</t>
  </si>
  <si>
    <t>% Total Billing Over/(Under) YTD Funding</t>
  </si>
  <si>
    <t>BNET - TITLE XXI CHILDEN'S HEALTH INSURANCE PROGRAM TOTAL</t>
  </si>
  <si>
    <t>#Clients Enrolled</t>
  </si>
  <si>
    <t>(Funding - Col.8)</t>
  </si>
  <si>
    <t>Covered Service</t>
  </si>
  <si>
    <t>Funding Amount by Program/ Covered Service / OCA</t>
  </si>
  <si>
    <t>CS# / OCA</t>
  </si>
  <si>
    <t>Day Treatment</t>
  </si>
  <si>
    <t>Medication-Assisted Treatment</t>
  </si>
  <si>
    <t># Enr. p/ week</t>
  </si>
  <si>
    <t>1 Unit = $1.00</t>
  </si>
  <si>
    <t>MH Clubhouse Services (Client Specific)</t>
  </si>
  <si>
    <t>MH Clubhouse Services (Non-Client Specific)</t>
  </si>
  <si>
    <t>Outreach (Client Specific)</t>
  </si>
  <si>
    <t>Outreach (Non-Client Specific)</t>
  </si>
  <si>
    <t>Prevention - Indicated</t>
  </si>
  <si>
    <t>Prevention - Selective - Client Specific Form</t>
  </si>
  <si>
    <t>Prevention - Selective - Non-Client Specific</t>
  </si>
  <si>
    <t>Prevention - Universal Direct</t>
  </si>
  <si>
    <t>Prevention - Universal Indirect</t>
  </si>
  <si>
    <t>First Episode Team</t>
  </si>
  <si>
    <t>Outreach (Client Specific Form)</t>
  </si>
  <si>
    <t>Outreach (Non-Client Specific Form)</t>
  </si>
  <si>
    <t>Version</t>
  </si>
  <si>
    <t>Comments/Change</t>
  </si>
  <si>
    <t>3.4.0</t>
  </si>
  <si>
    <t>Initital Invoice for FY15-16</t>
  </si>
  <si>
    <t>3.4.1</t>
  </si>
  <si>
    <t>Add Standard Rates</t>
  </si>
  <si>
    <t>Cost Center</t>
  </si>
  <si>
    <t>Proposed Rates for FY 15-16</t>
  </si>
  <si>
    <t>Model Rates FY 14-15</t>
  </si>
  <si>
    <t>Aftercare - Individual</t>
  </si>
  <si>
    <t>BNET</t>
  </si>
  <si>
    <t>Clinical Supervision</t>
  </si>
  <si>
    <t>Clubhouse Services</t>
  </si>
  <si>
    <t>Crisis Support/Emergency</t>
  </si>
  <si>
    <t>Day/Night</t>
  </si>
  <si>
    <t>FACT Team</t>
  </si>
  <si>
    <t>In-Home/On-Site</t>
  </si>
  <si>
    <t xml:space="preserve">Inpatient </t>
  </si>
  <si>
    <t>Outpatient Detox</t>
  </si>
  <si>
    <t>Outreach</t>
  </si>
  <si>
    <t>Residential Level I</t>
  </si>
  <si>
    <t>Residential Level II</t>
  </si>
  <si>
    <t>Residential Level III</t>
  </si>
  <si>
    <t>Residential Level IV</t>
  </si>
  <si>
    <t>Room &amp; Board Level I</t>
  </si>
  <si>
    <t>Room &amp; Board Level II</t>
  </si>
  <si>
    <t>Room &amp; Board Level III</t>
  </si>
  <si>
    <t>Substance Abuse Detox</t>
  </si>
  <si>
    <t>Supportive Housing</t>
  </si>
  <si>
    <t>BBHC Proposed Rates for FY15-16 Sen to Provider 06-19-2015</t>
  </si>
  <si>
    <t>Sent  to Provider on</t>
  </si>
  <si>
    <t>Revised on</t>
  </si>
  <si>
    <t>Supportive Housing (Susan B)</t>
  </si>
  <si>
    <t>Prevention - Selective</t>
  </si>
  <si>
    <t>Comments</t>
  </si>
  <si>
    <t>Rate not included in Danica's Listed</t>
  </si>
  <si>
    <t>After 08/21/15, It was decided not the use this rate.</t>
  </si>
  <si>
    <t>3.4.2</t>
  </si>
  <si>
    <t>Change the Followin Rates:</t>
  </si>
  <si>
    <t xml:space="preserve">Day Treatment </t>
  </si>
  <si>
    <t>From $60.41 to $11.62</t>
  </si>
  <si>
    <t>Fact Team</t>
  </si>
  <si>
    <t>From $833.33 to $192.30</t>
  </si>
  <si>
    <t>From $833.33 to $75.12</t>
  </si>
  <si>
    <t>From Weekly Enrolled to Staff Available Hours</t>
  </si>
  <si>
    <t>Outpatient Detos</t>
  </si>
  <si>
    <t>From $87.62 to $21.91</t>
  </si>
  <si>
    <t>Add Prevention Rates</t>
  </si>
  <si>
    <t>3.4.3</t>
  </si>
  <si>
    <t>Correct AMH Worksheet to allow Outreach Non Client Specific</t>
  </si>
  <si>
    <t>Revised</t>
  </si>
  <si>
    <t>3.4.4</t>
  </si>
  <si>
    <t>3.4.5</t>
  </si>
  <si>
    <t>Change Day Treatment Rate from $11.62 to $15.10 for Non-TANF OCAS</t>
  </si>
  <si>
    <t>Change Day Treatment Rate from $11.62 to $15.10 for TANF and Special OCAS</t>
  </si>
  <si>
    <t>3.4.6</t>
  </si>
  <si>
    <t>Change OP Detox Rate from $21.91 to $87.62</t>
  </si>
  <si>
    <t>FY15-16 Rates</t>
  </si>
  <si>
    <t>Cost Reimbursement Expenses</t>
  </si>
  <si>
    <t>Change the row Clinical Training Expenses to Cost Reimbursement Expenses are remove the rate allowing users to add the rate</t>
  </si>
  <si>
    <t xml:space="preserve">3.4.7 </t>
  </si>
  <si>
    <t>Add Outpatient (Ind/Gro), Case Management, and Medical Services for MSA23 and MSC23)</t>
  </si>
  <si>
    <t>3.4.8</t>
  </si>
  <si>
    <t>Remove SA Detox and OP Detox from TANF Invoices</t>
  </si>
  <si>
    <t>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</si>
  <si>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By signing this report, I certify the above to be accurate and in agreement with this agency's records and that all client demographic and service data has been submitted to the Provider Portal in accordance with the terms of this agency's contract with the Managining Entity.</t>
  </si>
  <si>
    <t>By signing this report, I certify that, at time of submission, "YTD Units", "YTD Earnings", "YTD Paid Amounts", and "Amount Due" takes into consideration that DCF is the payer of last resort and do not include units that can be billed to other funding sources.</t>
  </si>
  <si>
    <t>3.4.9</t>
  </si>
  <si>
    <t>Add 8 additional open line to Non-Residential General OCA for each Program Invoice and add new UGG Certification</t>
  </si>
  <si>
    <t>ME-Transition Vouchers</t>
  </si>
  <si>
    <t>SUB-TOTAL (*)</t>
  </si>
  <si>
    <t>TOTAL (*)</t>
  </si>
  <si>
    <t>MHTRV</t>
  </si>
  <si>
    <t>ME-Transition Vouchers Mental Health</t>
  </si>
  <si>
    <t>R</t>
  </si>
  <si>
    <t>MSTRV</t>
  </si>
  <si>
    <t>ME-Transition Vouchers Substance Abuse</t>
  </si>
  <si>
    <t>3.4.10</t>
  </si>
  <si>
    <t>Add ME-Transition Vouchers</t>
  </si>
  <si>
    <t>3.4.11</t>
  </si>
  <si>
    <t>Invoice temporary modified to inclide MAT</t>
  </si>
  <si>
    <t>3.4.12</t>
  </si>
  <si>
    <t>Change STR from availability to utilization and addtion of the approved rate</t>
  </si>
  <si>
    <t>FY17-18 Rates</t>
  </si>
  <si>
    <t>As per Citrus Contract</t>
  </si>
  <si>
    <t>Short Term Residential - Based on utilization</t>
  </si>
  <si>
    <t>FL RESPONSE TO THE OPIOID CRISIS MAT</t>
  </si>
  <si>
    <t>TDB</t>
  </si>
  <si>
    <t>FL Response to the Opioid Crisis MAT</t>
  </si>
  <si>
    <t>Flat Rate</t>
  </si>
  <si>
    <t>MS904</t>
  </si>
  <si>
    <t>ME SA Memorial Regional Hospital - Maternal Addition Treatment Program</t>
  </si>
  <si>
    <t>MSCPM</t>
  </si>
  <si>
    <t>CSA SPECIAL FUNDING TOTAL</t>
  </si>
  <si>
    <t>3.4.13</t>
  </si>
  <si>
    <t>Add MS0PM and MS904 OCAS</t>
  </si>
  <si>
    <t>(or MHSFP) RESIDENTIAL SERVICES</t>
  </si>
  <si>
    <t>(or MHSFP) RESIDENTIAL SERVICES - TOTAL</t>
  </si>
  <si>
    <t>(or MHSFP) NON-RESIDENTIAL SERVICES</t>
  </si>
  <si>
    <t>(or MHSFP) NON-RESIDENTIAL SERVICES - TOTAL</t>
  </si>
  <si>
    <t>(or MHSFP) CRISIS SERVICES</t>
  </si>
  <si>
    <t>(or MHSFP) CRISIS SERVICES TOTAL</t>
  </si>
  <si>
    <t>(or MHSFP) PREVENTION SERVICES</t>
  </si>
  <si>
    <t>(or MHSFP) PREVENTION SERVICES TOTAL</t>
  </si>
  <si>
    <t>(or MHSFP) RESIDENTIAL SERVICES TOTAL</t>
  </si>
  <si>
    <t>(or MHSFP) NON-RESIDENTIAL SERVICES TOTAL</t>
  </si>
  <si>
    <t>(or MHSFP) DETOXIFICATION SERVICES</t>
  </si>
  <si>
    <t>(or MHSFP) DETOXIFICATION SERVICES TOTAL</t>
  </si>
  <si>
    <t>MS0PM</t>
  </si>
  <si>
    <t>3.4.14</t>
  </si>
  <si>
    <t>Add For-Profit OCA in all invoice Programs and add all allowed covered services to MS0PM</t>
  </si>
  <si>
    <t>MS0FH</t>
  </si>
  <si>
    <t>ME FL Partnership for Success - Hospital Pilot</t>
  </si>
  <si>
    <t>3.4.15</t>
  </si>
  <si>
    <t>Add OCA MS0FH ME FL Partnership for Success - Hospital Pilot in ASA and CSA Special Funding Invoices.</t>
  </si>
  <si>
    <t>MHACN</t>
  </si>
  <si>
    <t>MH CARE COORDINATION</t>
  </si>
  <si>
    <t>MH CARE COORDINATION TOTAL</t>
  </si>
  <si>
    <t>MSACN</t>
  </si>
  <si>
    <t>SA CARE COORDINATION</t>
  </si>
  <si>
    <t>SA CARE COORDINATION TOTAL</t>
  </si>
  <si>
    <t>ME State Epidemiology Outcomes Workgroup Local</t>
  </si>
  <si>
    <t>MSCWL</t>
  </si>
  <si>
    <t>Partnership for Success</t>
  </si>
  <si>
    <t>MS0FS</t>
  </si>
  <si>
    <t>Prevention Partnership Grant (PPG)</t>
  </si>
  <si>
    <t>MS0PP</t>
  </si>
  <si>
    <t>MS0WL</t>
  </si>
  <si>
    <t>MSCPP</t>
  </si>
  <si>
    <t>Rev.05/04/2018</t>
  </si>
  <si>
    <t>Version: 3.4.16</t>
  </si>
  <si>
    <t>3.4.16</t>
  </si>
  <si>
    <t>Add OCAs: MH0CN, MS0CN, MS0FS, MSCPP, and MS0WL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</si>
</sst>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
    <numFmt numFmtId="165"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name val="Calibri"/>
      <family val="2"/>
      <scheme val="minor"/>
    </font>
    <font>
      <sz val="10"/>
      <name val="Calibri"/>
      <family val="2"/>
      <scheme val="minor"/>
    </font>
    <font>
      <b/>
      <sz val="11"/>
      <name val="Calibri"/>
      <family val="2"/>
      <scheme val="minor"/>
    </font>
    <font>
      <sz val="11"/>
      <name val="Calibri"/>
      <family val="2"/>
      <scheme val="minor"/>
    </font>
    <font>
      <sz val="9"/>
      <name val="Calibri"/>
      <family val="2"/>
      <scheme val="minor"/>
    </font>
    <font>
      <u/>
      <sz val="11"/>
      <color theme="10"/>
      <name val="Calibri"/>
      <family val="2"/>
      <scheme val="minor"/>
    </font>
    <font>
      <b/>
      <sz val="10"/>
      <name val="Calibri"/>
      <family val="2"/>
      <scheme val="minor"/>
    </font>
    <font>
      <sz val="12"/>
      <name val="Arial"/>
      <family val="2"/>
    </font>
    <font>
      <sz val="10"/>
      <color theme="1"/>
      <name val="Calibri"/>
      <family val="2"/>
      <scheme val="minor"/>
    </font>
    <font>
      <sz val="8"/>
      <color theme="1"/>
      <name val="Calibri"/>
      <family val="2"/>
      <scheme val="minor"/>
    </font>
    <font>
      <sz val="8"/>
      <name val="Calibri"/>
      <family val="2"/>
      <scheme val="minor"/>
    </font>
    <font>
      <b/>
      <sz val="10"/>
      <color rgb="FF0070C0"/>
      <name val="Calibri"/>
      <family val="2"/>
      <scheme val="minor"/>
    </font>
    <font>
      <b/>
      <sz val="9"/>
      <color rgb="FFFF0000"/>
      <name val="Calibri"/>
      <family val="2"/>
      <scheme val="minor"/>
    </font>
    <font>
      <sz val="10"/>
      <name val="Times New Roman"/>
      <family val="1"/>
    </font>
  </fonts>
  <fills count="13">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rgb="FF00000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cellStyleXfs>
  <cellXfs count="355">
    <xf numFmtId="0" fontId="0" fillId="0" borderId="0" xfId="0"/>
    <xf numFmtId="0" fontId="5" fillId="2" borderId="0" xfId="4" applyFont="1" applyFill="1" applyAlignment="1" applyProtection="1">
      <alignment horizontal="right"/>
    </xf>
    <xf numFmtId="0" fontId="1" fillId="0" borderId="0" xfId="0" applyFont="1" applyProtection="1"/>
    <xf numFmtId="0" fontId="6" fillId="2" borderId="1" xfId="4" applyFont="1" applyFill="1" applyBorder="1" applyAlignment="1" applyProtection="1">
      <alignment horizontal="left"/>
    </xf>
    <xf numFmtId="0" fontId="7" fillId="2" borderId="1" xfId="4" applyFont="1" applyFill="1" applyBorder="1" applyAlignment="1" applyProtection="1">
      <alignment horizontal="left"/>
    </xf>
    <xf numFmtId="0" fontId="4" fillId="0" borderId="0" xfId="4" applyFont="1" applyProtection="1"/>
    <xf numFmtId="0" fontId="4" fillId="0" borderId="0" xfId="4" applyFont="1" applyAlignment="1" applyProtection="1"/>
    <xf numFmtId="0" fontId="5" fillId="0" borderId="0" xfId="4" applyFont="1" applyProtection="1"/>
    <xf numFmtId="0" fontId="6" fillId="2" borderId="1" xfId="5" applyFont="1" applyFill="1" applyBorder="1" applyAlignment="1" applyProtection="1">
      <alignment horizontal="left"/>
    </xf>
    <xf numFmtId="0" fontId="7" fillId="2" borderId="1" xfId="5" applyFont="1" applyFill="1" applyBorder="1" applyAlignment="1" applyProtection="1">
      <alignment horizontal="left"/>
    </xf>
    <xf numFmtId="9" fontId="5" fillId="0" borderId="0" xfId="3" applyFont="1" applyProtection="1"/>
    <xf numFmtId="0" fontId="9" fillId="0" borderId="1" xfId="6" applyBorder="1" applyAlignment="1" applyProtection="1">
      <alignment vertical="center"/>
    </xf>
    <xf numFmtId="44" fontId="7" fillId="0" borderId="1" xfId="7" applyFont="1" applyBorder="1" applyAlignment="1" applyProtection="1">
      <alignment vertical="center"/>
    </xf>
    <xf numFmtId="44" fontId="6" fillId="0" borderId="1" xfId="7" applyFont="1" applyBorder="1" applyAlignment="1" applyProtection="1">
      <alignment vertical="center"/>
    </xf>
    <xf numFmtId="0" fontId="6" fillId="0" borderId="1" xfId="4" applyFont="1" applyFill="1" applyBorder="1" applyAlignment="1" applyProtection="1">
      <alignment vertical="center"/>
    </xf>
    <xf numFmtId="44" fontId="6" fillId="0" borderId="1" xfId="4" applyNumberFormat="1" applyFont="1" applyBorder="1" applyAlignment="1" applyProtection="1">
      <alignment horizontal="center" vertical="center"/>
    </xf>
    <xf numFmtId="0" fontId="5" fillId="0" borderId="0" xfId="4" applyFont="1" applyBorder="1" applyProtection="1"/>
    <xf numFmtId="0" fontId="1" fillId="0" borderId="0" xfId="0" applyFont="1" applyBorder="1" applyProtection="1"/>
    <xf numFmtId="0" fontId="10" fillId="2" borderId="4" xfId="8" applyFont="1" applyFill="1" applyBorder="1" applyProtection="1"/>
    <xf numFmtId="0" fontId="5" fillId="2" borderId="5" xfId="8" applyFont="1" applyFill="1" applyBorder="1" applyProtection="1"/>
    <xf numFmtId="0" fontId="5" fillId="2" borderId="6" xfId="8" applyFont="1" applyFill="1" applyBorder="1" applyProtection="1"/>
    <xf numFmtId="0" fontId="5" fillId="2" borderId="0" xfId="8" applyFont="1" applyFill="1" applyBorder="1" applyProtection="1"/>
    <xf numFmtId="0" fontId="11" fillId="2" borderId="0" xfId="8" applyFont="1" applyFill="1" applyBorder="1" applyProtection="1"/>
    <xf numFmtId="0" fontId="0" fillId="0" borderId="0" xfId="0" applyFont="1" applyBorder="1" applyProtection="1"/>
    <xf numFmtId="0" fontId="5" fillId="2" borderId="7" xfId="8" applyFont="1" applyFill="1" applyBorder="1" applyProtection="1"/>
    <xf numFmtId="0" fontId="5" fillId="2" borderId="0" xfId="8" applyFont="1" applyFill="1" applyBorder="1" applyAlignment="1" applyProtection="1">
      <alignment horizontal="left"/>
    </xf>
    <xf numFmtId="0" fontId="5" fillId="2" borderId="8" xfId="8" applyFont="1" applyFill="1" applyBorder="1" applyAlignment="1" applyProtection="1">
      <alignment horizontal="left"/>
    </xf>
    <xf numFmtId="0" fontId="6" fillId="3" borderId="10" xfId="4" applyFont="1" applyFill="1" applyBorder="1" applyAlignment="1" applyProtection="1">
      <alignment horizontal="left" vertical="top"/>
      <protection locked="0"/>
    </xf>
    <xf numFmtId="14" fontId="6" fillId="3" borderId="11" xfId="4" applyNumberFormat="1" applyFont="1" applyFill="1" applyBorder="1" applyAlignment="1" applyProtection="1">
      <alignment horizontal="left" vertical="top"/>
      <protection locked="0"/>
    </xf>
    <xf numFmtId="0" fontId="5" fillId="2" borderId="9" xfId="8" applyFont="1" applyFill="1" applyBorder="1" applyAlignment="1" applyProtection="1">
      <alignment horizontal="left"/>
    </xf>
    <xf numFmtId="0" fontId="5" fillId="2" borderId="10" xfId="8" applyFont="1" applyFill="1" applyBorder="1" applyAlignment="1" applyProtection="1">
      <alignment horizontal="left"/>
    </xf>
    <xf numFmtId="0" fontId="5" fillId="2" borderId="10" xfId="8" applyFont="1" applyFill="1" applyBorder="1" applyAlignment="1" applyProtection="1">
      <alignment horizontal="center"/>
    </xf>
    <xf numFmtId="0" fontId="5" fillId="2" borderId="11" xfId="8" applyFont="1" applyFill="1" applyBorder="1" applyAlignment="1" applyProtection="1">
      <alignment horizontal="left"/>
    </xf>
    <xf numFmtId="0" fontId="5" fillId="2" borderId="0" xfId="8" applyFont="1" applyFill="1" applyBorder="1" applyAlignment="1" applyProtection="1">
      <alignment horizontal="center"/>
    </xf>
    <xf numFmtId="0" fontId="6" fillId="0" borderId="0" xfId="4" applyFont="1" applyFill="1" applyBorder="1" applyAlignment="1" applyProtection="1">
      <alignment vertical="center"/>
    </xf>
    <xf numFmtId="0" fontId="12" fillId="0" borderId="10" xfId="0" applyFont="1" applyBorder="1" applyProtection="1"/>
    <xf numFmtId="0" fontId="9" fillId="0" borderId="0" xfId="6" applyProtection="1"/>
    <xf numFmtId="0" fontId="0" fillId="0" borderId="0" xfId="0" applyFont="1" applyProtection="1"/>
    <xf numFmtId="0" fontId="9" fillId="0" borderId="0" xfId="6" applyAlignment="1" applyProtection="1">
      <alignment horizontal="right"/>
    </xf>
    <xf numFmtId="0" fontId="13" fillId="0" borderId="0" xfId="0" applyFont="1" applyAlignment="1" applyProtection="1">
      <alignment horizontal="right"/>
    </xf>
    <xf numFmtId="0" fontId="2" fillId="0" borderId="0" xfId="0" applyFont="1" applyAlignment="1" applyProtection="1">
      <alignment horizontal="center"/>
    </xf>
    <xf numFmtId="0" fontId="2" fillId="0" borderId="0" xfId="0" applyFont="1" applyBorder="1" applyAlignment="1" applyProtection="1"/>
    <xf numFmtId="0" fontId="0" fillId="0" borderId="0" xfId="0" applyFont="1" applyAlignment="1" applyProtection="1">
      <alignment horizontal="center"/>
    </xf>
    <xf numFmtId="0" fontId="2" fillId="0" borderId="1" xfId="0" applyFont="1" applyBorder="1" applyAlignment="1" applyProtection="1">
      <alignment horizontal="center"/>
    </xf>
    <xf numFmtId="0" fontId="10" fillId="0" borderId="13" xfId="9" applyFont="1" applyFill="1" applyBorder="1" applyAlignment="1" applyProtection="1">
      <alignment horizontal="center" vertical="center" wrapText="1"/>
    </xf>
    <xf numFmtId="2" fontId="10" fillId="0" borderId="13" xfId="9" applyNumberFormat="1" applyFont="1" applyFill="1" applyBorder="1" applyAlignment="1" applyProtection="1">
      <alignment horizontal="center" vertical="center" wrapText="1"/>
    </xf>
    <xf numFmtId="0" fontId="10" fillId="0" borderId="14" xfId="9" applyFont="1" applyFill="1" applyBorder="1" applyAlignment="1" applyProtection="1">
      <alignment horizontal="center" vertical="center"/>
    </xf>
    <xf numFmtId="2" fontId="14" fillId="0" borderId="14" xfId="9" applyNumberFormat="1" applyFont="1" applyFill="1" applyBorder="1" applyAlignment="1" applyProtection="1">
      <alignment horizontal="center" vertical="center"/>
    </xf>
    <xf numFmtId="0" fontId="14" fillId="0" borderId="14" xfId="9" applyFont="1" applyFill="1" applyBorder="1" applyAlignment="1" applyProtection="1">
      <alignment horizontal="center" vertical="center"/>
    </xf>
    <xf numFmtId="0" fontId="10" fillId="0" borderId="1" xfId="9" applyFont="1" applyFill="1" applyBorder="1" applyAlignment="1" applyProtection="1">
      <alignment horizontal="center" vertical="center"/>
    </xf>
    <xf numFmtId="0" fontId="10" fillId="0" borderId="0" xfId="9" applyFont="1" applyFill="1" applyBorder="1" applyAlignment="1" applyProtection="1">
      <alignment horizontal="center" vertical="center"/>
    </xf>
    <xf numFmtId="164" fontId="10" fillId="0" borderId="0" xfId="8" applyNumberFormat="1" applyFont="1" applyFill="1" applyBorder="1" applyAlignment="1" applyProtection="1">
      <alignment horizontal="right" vertical="center" indent="1"/>
    </xf>
    <xf numFmtId="0" fontId="10" fillId="0" borderId="0" xfId="10" applyFont="1" applyFill="1" applyBorder="1" applyAlignment="1" applyProtection="1">
      <alignment horizontal="left" vertical="center"/>
    </xf>
    <xf numFmtId="164" fontId="5" fillId="0" borderId="1" xfId="8" applyNumberFormat="1" applyFont="1" applyFill="1" applyBorder="1" applyAlignment="1" applyProtection="1">
      <alignment horizontal="center" vertical="center"/>
    </xf>
    <xf numFmtId="0" fontId="5" fillId="0" borderId="1" xfId="8" applyFont="1" applyFill="1" applyBorder="1" applyAlignment="1" applyProtection="1">
      <alignment vertical="center"/>
    </xf>
    <xf numFmtId="0" fontId="14" fillId="0" borderId="1" xfId="8" applyFont="1" applyFill="1" applyBorder="1" applyAlignment="1" applyProtection="1">
      <alignment vertical="center"/>
    </xf>
    <xf numFmtId="0" fontId="14" fillId="0" borderId="1" xfId="10" applyFont="1" applyFill="1" applyBorder="1" applyAlignment="1" applyProtection="1">
      <alignment horizontal="left" vertical="center"/>
    </xf>
    <xf numFmtId="43" fontId="0" fillId="4" borderId="1" xfId="1" applyFont="1" applyFill="1" applyBorder="1" applyProtection="1">
      <protection locked="0"/>
    </xf>
    <xf numFmtId="43" fontId="0" fillId="0" borderId="1" xfId="1" applyFont="1" applyBorder="1" applyProtection="1"/>
    <xf numFmtId="43" fontId="0" fillId="5" borderId="1" xfId="1" applyFont="1" applyFill="1" applyBorder="1" applyProtection="1"/>
    <xf numFmtId="164" fontId="5" fillId="4" borderId="1" xfId="8" applyNumberFormat="1" applyFont="1" applyFill="1" applyBorder="1" applyAlignment="1" applyProtection="1">
      <alignment horizontal="center" vertical="center"/>
      <protection locked="0"/>
    </xf>
    <xf numFmtId="0" fontId="5" fillId="0" borderId="1" xfId="10" applyFont="1" applyFill="1" applyBorder="1" applyAlignment="1" applyProtection="1">
      <alignment horizontal="left" vertical="center"/>
    </xf>
    <xf numFmtId="8" fontId="14" fillId="0" borderId="1" xfId="8" applyNumberFormat="1" applyFont="1" applyFill="1" applyBorder="1" applyAlignment="1" applyProtection="1">
      <alignment vertical="center"/>
    </xf>
    <xf numFmtId="43" fontId="0" fillId="0" borderId="1" xfId="1" applyFont="1" applyFill="1" applyBorder="1" applyProtection="1"/>
    <xf numFmtId="164" fontId="5" fillId="0" borderId="0" xfId="8" applyNumberFormat="1" applyFont="1" applyFill="1" applyBorder="1" applyAlignment="1" applyProtection="1">
      <alignment horizontal="right" vertical="center" indent="1"/>
    </xf>
    <xf numFmtId="0" fontId="5" fillId="0" borderId="0" xfId="10" applyFont="1" applyFill="1" applyBorder="1" applyAlignment="1" applyProtection="1">
      <alignment horizontal="left" vertical="center"/>
    </xf>
    <xf numFmtId="0" fontId="5" fillId="0" borderId="0" xfId="8" applyFont="1" applyFill="1" applyBorder="1" applyAlignment="1" applyProtection="1">
      <alignment vertical="center"/>
    </xf>
    <xf numFmtId="0" fontId="11" fillId="2" borderId="5" xfId="8" applyFont="1" applyFill="1" applyBorder="1" applyProtection="1"/>
    <xf numFmtId="0" fontId="0" fillId="0" borderId="5" xfId="0" applyFont="1" applyBorder="1" applyProtection="1"/>
    <xf numFmtId="0" fontId="0" fillId="0" borderId="6" xfId="0" applyFont="1" applyBorder="1" applyProtection="1"/>
    <xf numFmtId="0" fontId="0" fillId="0" borderId="8" xfId="0" applyFont="1" applyBorder="1" applyProtection="1"/>
    <xf numFmtId="0" fontId="10" fillId="2" borderId="0" xfId="8" applyFont="1" applyFill="1" applyBorder="1" applyProtection="1"/>
    <xf numFmtId="14" fontId="10" fillId="0" borderId="10" xfId="8" applyNumberFormat="1" applyFont="1" applyFill="1" applyBorder="1" applyProtection="1"/>
    <xf numFmtId="0" fontId="5" fillId="2" borderId="9" xfId="8" applyFont="1" applyFill="1" applyBorder="1" applyAlignment="1" applyProtection="1"/>
    <xf numFmtId="0" fontId="5" fillId="2" borderId="10" xfId="8" applyFont="1" applyFill="1" applyBorder="1" applyAlignment="1" applyProtection="1"/>
    <xf numFmtId="0" fontId="5" fillId="2" borderId="10" xfId="8" applyFont="1" applyFill="1" applyBorder="1" applyProtection="1"/>
    <xf numFmtId="0" fontId="11" fillId="2" borderId="10" xfId="8" applyFont="1" applyFill="1" applyBorder="1" applyProtection="1"/>
    <xf numFmtId="0" fontId="0" fillId="0" borderId="10" xfId="0" applyFont="1" applyBorder="1" applyProtection="1"/>
    <xf numFmtId="0" fontId="0" fillId="0" borderId="11" xfId="0" applyFont="1" applyBorder="1" applyProtection="1"/>
    <xf numFmtId="0" fontId="10" fillId="0" borderId="0" xfId="8" applyFont="1" applyFill="1" applyBorder="1" applyAlignment="1" applyProtection="1">
      <alignment horizontal="center" vertical="center"/>
    </xf>
    <xf numFmtId="0" fontId="10" fillId="0" borderId="0" xfId="8" applyFont="1" applyFill="1" applyBorder="1" applyAlignment="1" applyProtection="1">
      <alignment horizontal="left" vertical="center"/>
    </xf>
    <xf numFmtId="164" fontId="5" fillId="0" borderId="0" xfId="10" applyNumberFormat="1" applyFont="1" applyFill="1" applyBorder="1" applyAlignment="1" applyProtection="1">
      <alignment horizontal="center" vertical="center"/>
    </xf>
    <xf numFmtId="164" fontId="10" fillId="0" borderId="0" xfId="10" applyNumberFormat="1"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15" fillId="0" borderId="0" xfId="8" applyFont="1" applyFill="1" applyBorder="1" applyAlignment="1" applyProtection="1">
      <alignment horizontal="center" vertical="center" wrapText="1"/>
    </xf>
    <xf numFmtId="0" fontId="15" fillId="0" borderId="0" xfId="8" applyFont="1" applyFill="1" applyBorder="1" applyAlignment="1" applyProtection="1">
      <alignment horizontal="left" vertical="center"/>
    </xf>
    <xf numFmtId="0" fontId="15" fillId="0" borderId="0" xfId="8" applyFont="1" applyFill="1" applyBorder="1" applyAlignment="1" applyProtection="1">
      <alignment horizontal="center" vertical="center"/>
    </xf>
    <xf numFmtId="0" fontId="2" fillId="0" borderId="0" xfId="0" applyFont="1" applyAlignment="1" applyProtection="1"/>
    <xf numFmtId="0" fontId="10" fillId="0" borderId="13" xfId="8" applyFont="1" applyFill="1" applyBorder="1" applyAlignment="1" applyProtection="1">
      <alignment horizontal="center" vertical="center" wrapText="1"/>
    </xf>
    <xf numFmtId="44" fontId="10" fillId="0" borderId="13" xfId="7" applyFont="1" applyFill="1" applyBorder="1" applyAlignment="1" applyProtection="1">
      <alignment horizontal="center" vertical="center" wrapText="1"/>
    </xf>
    <xf numFmtId="0" fontId="10" fillId="0" borderId="14" xfId="8" applyFont="1" applyFill="1" applyBorder="1" applyAlignment="1" applyProtection="1">
      <alignment horizontal="center" vertical="center"/>
    </xf>
    <xf numFmtId="0" fontId="14" fillId="0" borderId="14" xfId="8" applyFont="1" applyFill="1" applyBorder="1" applyAlignment="1" applyProtection="1">
      <alignment horizontal="center" vertical="center"/>
    </xf>
    <xf numFmtId="44" fontId="14" fillId="0" borderId="14" xfId="7" applyFont="1" applyFill="1" applyBorder="1" applyAlignment="1" applyProtection="1">
      <alignment horizontal="center" vertical="center" wrapText="1"/>
    </xf>
    <xf numFmtId="16" fontId="14" fillId="0" borderId="14" xfId="8" quotePrefix="1" applyNumberFormat="1" applyFont="1" applyFill="1" applyBorder="1" applyAlignment="1" applyProtection="1">
      <alignment horizontal="center" vertical="center"/>
    </xf>
    <xf numFmtId="0" fontId="14" fillId="0" borderId="14" xfId="8" applyFont="1" applyFill="1" applyBorder="1" applyAlignment="1" applyProtection="1">
      <alignment horizontal="center" vertical="center" wrapText="1"/>
    </xf>
    <xf numFmtId="16" fontId="14" fillId="0" borderId="14" xfId="8" quotePrefix="1" applyNumberFormat="1"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xf>
    <xf numFmtId="44" fontId="7" fillId="4" borderId="1" xfId="2" applyFont="1" applyFill="1" applyBorder="1" applyAlignment="1" applyProtection="1">
      <alignment vertical="center"/>
      <protection locked="0"/>
    </xf>
    <xf numFmtId="44" fontId="0" fillId="6" borderId="1" xfId="2" applyFont="1" applyFill="1" applyBorder="1" applyProtection="1">
      <protection locked="0"/>
    </xf>
    <xf numFmtId="43" fontId="0" fillId="0" borderId="1" xfId="0" applyNumberFormat="1" applyFont="1" applyBorder="1" applyProtection="1"/>
    <xf numFmtId="44" fontId="0" fillId="0" borderId="1" xfId="2" applyFont="1" applyBorder="1" applyProtection="1"/>
    <xf numFmtId="44" fontId="0" fillId="0" borderId="1" xfId="0" applyNumberFormat="1" applyFont="1" applyBorder="1" applyProtection="1"/>
    <xf numFmtId="44" fontId="0" fillId="0" borderId="1" xfId="2" applyFont="1" applyBorder="1" applyAlignment="1" applyProtection="1">
      <alignment horizontal="right"/>
    </xf>
    <xf numFmtId="44" fontId="0" fillId="4" borderId="1" xfId="2" applyFont="1" applyFill="1" applyBorder="1" applyProtection="1">
      <protection locked="0"/>
    </xf>
    <xf numFmtId="0" fontId="0" fillId="0" borderId="0" xfId="0" applyFont="1" applyAlignment="1" applyProtection="1">
      <alignment horizontal="right"/>
    </xf>
    <xf numFmtId="164" fontId="10" fillId="0" borderId="2" xfId="8" applyNumberFormat="1" applyFont="1" applyFill="1" applyBorder="1" applyAlignment="1" applyProtection="1">
      <alignment horizontal="right" vertical="center" indent="1"/>
    </xf>
    <xf numFmtId="0" fontId="10" fillId="0" borderId="12" xfId="10" applyFont="1" applyFill="1" applyBorder="1" applyAlignment="1" applyProtection="1">
      <alignment horizontal="left" vertical="center"/>
    </xf>
    <xf numFmtId="0" fontId="10" fillId="0" borderId="3" xfId="8" applyFont="1" applyFill="1" applyBorder="1" applyAlignment="1" applyProtection="1">
      <alignment vertical="center"/>
    </xf>
    <xf numFmtId="44" fontId="2" fillId="4" borderId="1" xfId="2" applyFont="1" applyFill="1" applyBorder="1" applyProtection="1">
      <protection locked="0"/>
    </xf>
    <xf numFmtId="43" fontId="2" fillId="0" borderId="1" xfId="1" applyFont="1" applyBorder="1" applyProtection="1"/>
    <xf numFmtId="44" fontId="2" fillId="0" borderId="1" xfId="2" applyFont="1" applyBorder="1" applyAlignment="1" applyProtection="1">
      <alignment horizontal="right"/>
    </xf>
    <xf numFmtId="44" fontId="2" fillId="0" borderId="13" xfId="2" applyFont="1" applyBorder="1" applyProtection="1"/>
    <xf numFmtId="44" fontId="16" fillId="0" borderId="0" xfId="0" applyNumberFormat="1" applyFont="1" applyAlignment="1" applyProtection="1">
      <alignment horizontal="center"/>
    </xf>
    <xf numFmtId="44" fontId="2" fillId="0" borderId="15" xfId="0" applyNumberFormat="1" applyFont="1" applyBorder="1" applyProtection="1"/>
    <xf numFmtId="0" fontId="13" fillId="0" borderId="0" xfId="0" applyFont="1" applyProtection="1"/>
    <xf numFmtId="0" fontId="10" fillId="0" borderId="0" xfId="8" applyFont="1" applyFill="1" applyBorder="1" applyAlignment="1" applyProtection="1">
      <alignment vertical="center"/>
    </xf>
    <xf numFmtId="43" fontId="2" fillId="0" borderId="0" xfId="1" applyFont="1" applyBorder="1" applyProtection="1"/>
    <xf numFmtId="0" fontId="11" fillId="0" borderId="0" xfId="8" applyFont="1" applyBorder="1" applyProtection="1"/>
    <xf numFmtId="0" fontId="11" fillId="0" borderId="0" xfId="8" applyFont="1" applyBorder="1" applyAlignment="1" applyProtection="1">
      <alignment horizontal="center"/>
    </xf>
    <xf numFmtId="0" fontId="11" fillId="0" borderId="0" xfId="8" applyFont="1" applyFill="1" applyBorder="1" applyProtection="1"/>
    <xf numFmtId="164" fontId="5" fillId="0" borderId="0" xfId="8" applyNumberFormat="1" applyFont="1" applyFill="1" applyBorder="1" applyAlignment="1" applyProtection="1">
      <alignment horizontal="center" vertical="center"/>
    </xf>
    <xf numFmtId="0" fontId="10" fillId="0" borderId="0" xfId="10" applyFont="1" applyFill="1" applyBorder="1" applyAlignment="1" applyProtection="1">
      <alignment horizontal="right" vertical="center"/>
    </xf>
    <xf numFmtId="0" fontId="15" fillId="0" borderId="0" xfId="8" applyFont="1" applyFill="1" applyBorder="1" applyAlignment="1" applyProtection="1">
      <alignment vertical="center"/>
    </xf>
    <xf numFmtId="0" fontId="10" fillId="0" borderId="0" xfId="8" applyFont="1" applyFill="1" applyBorder="1" applyAlignment="1" applyProtection="1">
      <alignment horizontal="right" vertical="center"/>
    </xf>
    <xf numFmtId="0" fontId="0" fillId="0" borderId="0" xfId="0" applyFont="1" applyFill="1" applyProtection="1"/>
    <xf numFmtId="164" fontId="5" fillId="0" borderId="1" xfId="8" applyNumberFormat="1" applyFont="1" applyFill="1" applyBorder="1" applyAlignment="1" applyProtection="1">
      <alignment horizontal="left" vertical="center"/>
    </xf>
    <xf numFmtId="44" fontId="0" fillId="0" borderId="0" xfId="2" applyFont="1" applyProtection="1"/>
    <xf numFmtId="44" fontId="2" fillId="0" borderId="0" xfId="0" applyNumberFormat="1" applyFont="1" applyBorder="1" applyProtection="1"/>
    <xf numFmtId="44" fontId="2" fillId="0" borderId="0" xfId="2" applyFont="1" applyFill="1" applyBorder="1" applyProtection="1"/>
    <xf numFmtId="43" fontId="2" fillId="0" borderId="0" xfId="1" applyFont="1" applyFill="1" applyBorder="1" applyProtection="1"/>
    <xf numFmtId="44" fontId="2" fillId="0" borderId="0" xfId="2" applyFont="1" applyFill="1" applyBorder="1" applyAlignment="1" applyProtection="1">
      <alignment horizontal="right"/>
    </xf>
    <xf numFmtId="0" fontId="0" fillId="0" borderId="0" xfId="0" applyFont="1" applyFill="1" applyBorder="1" applyProtection="1"/>
    <xf numFmtId="44" fontId="16" fillId="0" borderId="0" xfId="0" applyNumberFormat="1" applyFont="1" applyFill="1" applyBorder="1" applyAlignment="1" applyProtection="1">
      <alignment horizontal="center"/>
    </xf>
    <xf numFmtId="44" fontId="2" fillId="0" borderId="0" xfId="0" applyNumberFormat="1" applyFont="1" applyFill="1" applyBorder="1" applyProtection="1"/>
    <xf numFmtId="0" fontId="13" fillId="0" borderId="0" xfId="0" applyFont="1" applyFill="1" applyBorder="1" applyProtection="1"/>
    <xf numFmtId="44" fontId="2" fillId="0" borderId="1" xfId="2" applyFont="1" applyBorder="1" applyProtection="1"/>
    <xf numFmtId="0" fontId="14" fillId="0" borderId="1" xfId="8" applyFont="1" applyFill="1" applyBorder="1" applyAlignment="1" applyProtection="1">
      <alignment horizontal="left" vertical="center"/>
    </xf>
    <xf numFmtId="164" fontId="5" fillId="0" borderId="13" xfId="8" applyNumberFormat="1" applyFont="1" applyFill="1" applyBorder="1" applyAlignment="1" applyProtection="1">
      <alignment horizontal="center" vertical="center"/>
    </xf>
    <xf numFmtId="164" fontId="5" fillId="0" borderId="13" xfId="8" applyNumberFormat="1" applyFont="1" applyFill="1" applyBorder="1" applyAlignment="1" applyProtection="1">
      <alignment horizontal="left" vertical="center"/>
    </xf>
    <xf numFmtId="0" fontId="10" fillId="0" borderId="0" xfId="9" applyFont="1" applyFill="1" applyBorder="1" applyAlignment="1" applyProtection="1">
      <alignment horizontal="left" vertical="center"/>
    </xf>
    <xf numFmtId="164" fontId="17" fillId="0" borderId="0" xfId="8" applyNumberFormat="1" applyFont="1" applyFill="1" applyBorder="1" applyAlignment="1" applyProtection="1">
      <alignment horizontal="right" vertical="center" indent="1"/>
    </xf>
    <xf numFmtId="0" fontId="17" fillId="0" borderId="0" xfId="10" applyFont="1" applyFill="1" applyBorder="1" applyAlignment="1" applyProtection="1">
      <alignment horizontal="left" vertical="center"/>
    </xf>
    <xf numFmtId="0" fontId="17" fillId="0" borderId="0" xfId="8" applyFont="1" applyFill="1" applyBorder="1" applyAlignment="1" applyProtection="1">
      <alignment horizontal="center" vertical="center"/>
    </xf>
    <xf numFmtId="0" fontId="17" fillId="0" borderId="0" xfId="8" applyFont="1" applyFill="1" applyBorder="1" applyAlignment="1" applyProtection="1">
      <alignment vertical="center"/>
    </xf>
    <xf numFmtId="43" fontId="7" fillId="4" borderId="1" xfId="1" applyFont="1" applyFill="1" applyBorder="1" applyAlignment="1" applyProtection="1">
      <alignment vertical="center"/>
      <protection locked="0"/>
    </xf>
    <xf numFmtId="43" fontId="1" fillId="4" borderId="1" xfId="1" applyFont="1" applyFill="1" applyBorder="1" applyProtection="1">
      <protection locked="0"/>
    </xf>
    <xf numFmtId="43" fontId="1" fillId="0" borderId="1" xfId="1" applyFont="1" applyBorder="1" applyProtection="1"/>
    <xf numFmtId="43" fontId="1" fillId="5" borderId="1" xfId="1" applyFont="1" applyFill="1" applyBorder="1" applyProtection="1"/>
    <xf numFmtId="0" fontId="0" fillId="0" borderId="0" xfId="0" applyFont="1" applyFill="1" applyBorder="1" applyAlignment="1" applyProtection="1">
      <alignment horizontal="right"/>
    </xf>
    <xf numFmtId="0" fontId="2" fillId="0" borderId="0" xfId="0" applyFont="1" applyFill="1" applyAlignment="1" applyProtection="1">
      <alignment horizontal="center"/>
    </xf>
    <xf numFmtId="0" fontId="5" fillId="0" borderId="0" xfId="4" applyFont="1" applyAlignment="1" applyProtection="1">
      <alignment horizontal="center" vertical="center"/>
    </xf>
    <xf numFmtId="0" fontId="7" fillId="0" borderId="1" xfId="4" applyFont="1" applyBorder="1" applyAlignment="1" applyProtection="1">
      <alignment horizontal="center" vertical="center"/>
    </xf>
    <xf numFmtId="0" fontId="6" fillId="0" borderId="1" xfId="4" applyFont="1" applyBorder="1" applyAlignment="1" applyProtection="1">
      <alignment horizontal="center" vertical="center" wrapText="1"/>
    </xf>
    <xf numFmtId="0" fontId="1" fillId="0" borderId="0" xfId="0" applyFont="1" applyAlignment="1" applyProtection="1">
      <alignment horizontal="center" vertical="center"/>
    </xf>
    <xf numFmtId="164" fontId="10" fillId="0" borderId="0" xfId="8" applyNumberFormat="1" applyFont="1" applyFill="1" applyBorder="1" applyAlignment="1" applyProtection="1">
      <alignment horizontal="center" vertical="center"/>
    </xf>
    <xf numFmtId="164" fontId="10" fillId="0" borderId="2" xfId="8" applyNumberFormat="1" applyFont="1" applyFill="1" applyBorder="1" applyAlignment="1" applyProtection="1">
      <alignment horizontal="center" vertical="center"/>
    </xf>
    <xf numFmtId="9" fontId="7" fillId="0" borderId="1" xfId="3" applyFont="1" applyBorder="1" applyAlignment="1" applyProtection="1">
      <alignment horizontal="center" vertical="center"/>
    </xf>
    <xf numFmtId="9" fontId="6" fillId="0" borderId="1" xfId="3" applyFont="1" applyBorder="1" applyAlignment="1" applyProtection="1">
      <alignment horizontal="center" vertical="center"/>
    </xf>
    <xf numFmtId="43" fontId="0" fillId="0" borderId="0" xfId="1" applyFont="1" applyFill="1" applyBorder="1" applyProtection="1"/>
    <xf numFmtId="0" fontId="14" fillId="0" borderId="0" xfId="8" applyFont="1" applyFill="1" applyBorder="1" applyAlignment="1" applyProtection="1">
      <alignment vertical="center"/>
    </xf>
    <xf numFmtId="0" fontId="14" fillId="0" borderId="0" xfId="10" applyFont="1" applyFill="1" applyBorder="1" applyAlignment="1" applyProtection="1">
      <alignment horizontal="left" vertical="center"/>
    </xf>
    <xf numFmtId="0" fontId="5" fillId="0" borderId="1" xfId="8" applyFont="1" applyFill="1" applyBorder="1" applyAlignment="1" applyProtection="1">
      <alignment horizontal="left" vertical="center"/>
    </xf>
    <xf numFmtId="0" fontId="0" fillId="0" borderId="0" xfId="0" applyFont="1" applyProtection="1"/>
    <xf numFmtId="164" fontId="5" fillId="0" borderId="1" xfId="8" applyNumberFormat="1" applyFont="1" applyFill="1" applyBorder="1" applyAlignment="1" applyProtection="1">
      <alignment horizontal="center" vertical="center"/>
    </xf>
    <xf numFmtId="0" fontId="14" fillId="0" borderId="1" xfId="8" applyFont="1" applyFill="1" applyBorder="1" applyAlignment="1" applyProtection="1">
      <alignment vertical="center"/>
    </xf>
    <xf numFmtId="43" fontId="0" fillId="0" borderId="1" xfId="1" applyFont="1" applyBorder="1" applyProtection="1"/>
    <xf numFmtId="164" fontId="5" fillId="4" borderId="1" xfId="8" applyNumberFormat="1" applyFont="1" applyFill="1" applyBorder="1" applyAlignment="1" applyProtection="1">
      <alignment horizontal="center" vertical="center"/>
      <protection locked="0"/>
    </xf>
    <xf numFmtId="0" fontId="5" fillId="4" borderId="1" xfId="8" applyFont="1" applyFill="1" applyBorder="1" applyAlignment="1" applyProtection="1">
      <alignment horizontal="left" vertical="center"/>
      <protection locked="0"/>
    </xf>
    <xf numFmtId="0" fontId="5" fillId="0" borderId="1" xfId="10" applyFont="1" applyFill="1" applyBorder="1" applyAlignment="1" applyProtection="1">
      <alignment horizontal="left" vertical="center"/>
    </xf>
    <xf numFmtId="44" fontId="7" fillId="4" borderId="1" xfId="2" applyFont="1" applyFill="1" applyBorder="1" applyAlignment="1" applyProtection="1">
      <alignment vertical="center"/>
      <protection locked="0"/>
    </xf>
    <xf numFmtId="44" fontId="0" fillId="0" borderId="1" xfId="2" applyFont="1" applyBorder="1" applyProtection="1"/>
    <xf numFmtId="44" fontId="0" fillId="0" borderId="1" xfId="0" applyNumberFormat="1" applyFont="1" applyBorder="1" applyProtection="1"/>
    <xf numFmtId="44" fontId="0" fillId="0" borderId="1" xfId="2" applyFont="1" applyBorder="1" applyAlignment="1" applyProtection="1">
      <alignment horizontal="right"/>
    </xf>
    <xf numFmtId="44" fontId="0" fillId="4" borderId="1" xfId="2" applyFont="1" applyFill="1" applyBorder="1" applyProtection="1">
      <protection locked="0"/>
    </xf>
    <xf numFmtId="44" fontId="2" fillId="0" borderId="1" xfId="2" applyFont="1" applyBorder="1" applyAlignment="1" applyProtection="1">
      <alignment horizontal="right"/>
    </xf>
    <xf numFmtId="164" fontId="5" fillId="0" borderId="0" xfId="8" applyNumberFormat="1" applyFont="1" applyFill="1" applyBorder="1" applyAlignment="1" applyProtection="1">
      <alignment horizontal="center" vertical="center"/>
    </xf>
    <xf numFmtId="164" fontId="5" fillId="0" borderId="1" xfId="8" applyNumberFormat="1" applyFont="1" applyFill="1" applyBorder="1" applyAlignment="1" applyProtection="1">
      <alignment horizontal="left" vertical="center"/>
    </xf>
    <xf numFmtId="0" fontId="14" fillId="0" borderId="1" xfId="8" applyFont="1" applyFill="1" applyBorder="1" applyAlignment="1" applyProtection="1">
      <alignment horizontal="left" vertical="center"/>
    </xf>
    <xf numFmtId="164" fontId="5" fillId="0" borderId="0" xfId="8" applyNumberFormat="1" applyFont="1" applyFill="1" applyBorder="1" applyAlignment="1" applyProtection="1">
      <alignment horizontal="left" vertical="center"/>
    </xf>
    <xf numFmtId="164" fontId="10" fillId="0" borderId="0" xfId="8" applyNumberFormat="1" applyFont="1" applyFill="1" applyBorder="1" applyAlignment="1" applyProtection="1">
      <alignment horizontal="left" vertical="center"/>
    </xf>
    <xf numFmtId="44" fontId="7" fillId="0" borderId="0" xfId="2" applyFont="1" applyFill="1" applyBorder="1" applyAlignment="1" applyProtection="1">
      <alignment vertical="center"/>
    </xf>
    <xf numFmtId="44" fontId="0" fillId="0" borderId="0" xfId="2" applyFont="1" applyFill="1" applyBorder="1" applyProtection="1"/>
    <xf numFmtId="44" fontId="0" fillId="0" borderId="0" xfId="0" applyNumberFormat="1" applyFont="1" applyFill="1" applyBorder="1" applyProtection="1"/>
    <xf numFmtId="44" fontId="0" fillId="0" borderId="0" xfId="2" applyFont="1" applyFill="1" applyBorder="1" applyAlignment="1" applyProtection="1">
      <alignment horizontal="right"/>
    </xf>
    <xf numFmtId="0" fontId="5" fillId="2" borderId="0" xfId="4" applyFont="1" applyFill="1" applyAlignment="1" applyProtection="1">
      <alignment horizontal="right"/>
    </xf>
    <xf numFmtId="0" fontId="0" fillId="0" borderId="0" xfId="0" applyFont="1" applyProtection="1"/>
    <xf numFmtId="0" fontId="10" fillId="0" borderId="13" xfId="9" applyFont="1" applyFill="1" applyBorder="1" applyAlignment="1" applyProtection="1">
      <alignment horizontal="center" vertical="center" wrapText="1"/>
    </xf>
    <xf numFmtId="164" fontId="5" fillId="4" borderId="1" xfId="8" applyNumberFormat="1" applyFont="1" applyFill="1" applyBorder="1" applyAlignment="1" applyProtection="1">
      <alignment horizontal="center" vertical="center"/>
      <protection locked="0"/>
    </xf>
    <xf numFmtId="0" fontId="5" fillId="4" borderId="1" xfId="8" applyFont="1" applyFill="1" applyBorder="1" applyAlignment="1" applyProtection="1">
      <alignment horizontal="left" vertical="center"/>
      <protection locked="0"/>
    </xf>
    <xf numFmtId="0" fontId="5" fillId="0" borderId="1" xfId="10" applyFont="1" applyFill="1" applyBorder="1" applyAlignment="1" applyProtection="1">
      <alignment horizontal="left" vertical="center"/>
    </xf>
    <xf numFmtId="164" fontId="5" fillId="0" borderId="0" xfId="8" applyNumberFormat="1" applyFont="1" applyFill="1" applyBorder="1" applyAlignment="1" applyProtection="1">
      <alignment horizontal="right" vertical="center" indent="1"/>
    </xf>
    <xf numFmtId="0" fontId="5" fillId="0" borderId="0" xfId="10" applyFont="1" applyFill="1" applyBorder="1" applyAlignment="1" applyProtection="1">
      <alignment horizontal="left" vertical="center"/>
    </xf>
    <xf numFmtId="0" fontId="5" fillId="0" borderId="0" xfId="8" applyFont="1" applyFill="1" applyBorder="1" applyAlignment="1" applyProtection="1">
      <alignment vertical="center"/>
    </xf>
    <xf numFmtId="44" fontId="7" fillId="4" borderId="1" xfId="2" applyFont="1" applyFill="1" applyBorder="1" applyAlignment="1" applyProtection="1">
      <alignment vertical="center"/>
      <protection locked="0"/>
    </xf>
    <xf numFmtId="44" fontId="0" fillId="6" borderId="1" xfId="2" applyFont="1" applyFill="1" applyBorder="1" applyProtection="1">
      <protection locked="0"/>
    </xf>
    <xf numFmtId="44" fontId="0" fillId="0" borderId="1" xfId="2" applyFont="1" applyBorder="1" applyAlignment="1" applyProtection="1">
      <alignment horizontal="right"/>
    </xf>
    <xf numFmtId="44" fontId="0" fillId="4" borderId="1" xfId="2" applyFont="1" applyFill="1" applyBorder="1" applyProtection="1">
      <protection locked="0"/>
    </xf>
    <xf numFmtId="0" fontId="0" fillId="0" borderId="0" xfId="0" applyFont="1" applyAlignment="1" applyProtection="1">
      <alignment horizontal="right"/>
    </xf>
    <xf numFmtId="164" fontId="10" fillId="0" borderId="2" xfId="8" applyNumberFormat="1" applyFont="1" applyFill="1" applyBorder="1" applyAlignment="1" applyProtection="1">
      <alignment horizontal="right" vertical="center" indent="1"/>
    </xf>
    <xf numFmtId="0" fontId="10" fillId="0" borderId="12" xfId="10" applyFont="1" applyFill="1" applyBorder="1" applyAlignment="1" applyProtection="1">
      <alignment horizontal="left" vertical="center"/>
    </xf>
    <xf numFmtId="0" fontId="10" fillId="0" borderId="3" xfId="8" applyFont="1" applyFill="1" applyBorder="1" applyAlignment="1" applyProtection="1">
      <alignment vertical="center"/>
    </xf>
    <xf numFmtId="44" fontId="2" fillId="4" borderId="1" xfId="2" applyFont="1" applyFill="1" applyBorder="1" applyProtection="1">
      <protection locked="0"/>
    </xf>
    <xf numFmtId="43" fontId="2" fillId="0" borderId="1" xfId="1" applyFont="1" applyBorder="1" applyProtection="1"/>
    <xf numFmtId="44" fontId="2" fillId="0" borderId="1" xfId="2" applyFont="1" applyBorder="1" applyAlignment="1" applyProtection="1">
      <alignment horizontal="right"/>
    </xf>
    <xf numFmtId="44" fontId="2" fillId="0" borderId="13" xfId="2" applyFont="1" applyBorder="1" applyProtection="1"/>
    <xf numFmtId="44" fontId="16" fillId="0" borderId="0" xfId="0" applyNumberFormat="1" applyFont="1" applyAlignment="1" applyProtection="1">
      <alignment horizontal="center"/>
    </xf>
    <xf numFmtId="44" fontId="2" fillId="0" borderId="15" xfId="0" applyNumberFormat="1" applyFont="1" applyBorder="1" applyProtection="1"/>
    <xf numFmtId="0" fontId="13" fillId="0" borderId="0" xfId="0" applyFont="1" applyProtection="1"/>
    <xf numFmtId="44" fontId="2" fillId="0" borderId="1" xfId="2" applyFont="1" applyBorder="1" applyProtection="1"/>
    <xf numFmtId="0" fontId="14" fillId="0" borderId="1" xfId="8" applyFont="1" applyFill="1" applyBorder="1" applyAlignment="1" applyProtection="1">
      <alignment horizontal="left" vertical="center"/>
    </xf>
    <xf numFmtId="164" fontId="5" fillId="0" borderId="1" xfId="8" applyNumberFormat="1" applyFont="1" applyFill="1" applyBorder="1" applyAlignment="1" applyProtection="1">
      <alignment horizontal="right" vertical="center" indent="1"/>
    </xf>
    <xf numFmtId="0" fontId="5" fillId="0" borderId="12" xfId="10" applyFont="1" applyFill="1" applyBorder="1" applyAlignment="1" applyProtection="1">
      <alignment horizontal="left" vertical="center"/>
    </xf>
    <xf numFmtId="0" fontId="2" fillId="0" borderId="0" xfId="0" applyFont="1" applyFill="1" applyAlignment="1" applyProtection="1">
      <alignment horizontal="center"/>
    </xf>
    <xf numFmtId="0" fontId="12" fillId="0" borderId="10" xfId="0" applyFont="1" applyFill="1" applyBorder="1" applyProtection="1"/>
    <xf numFmtId="0" fontId="9" fillId="0" borderId="0" xfId="6" applyFill="1" applyProtection="1"/>
    <xf numFmtId="0" fontId="9" fillId="0" borderId="0" xfId="6" applyFill="1" applyAlignment="1" applyProtection="1">
      <alignment horizontal="right"/>
    </xf>
    <xf numFmtId="0" fontId="13" fillId="0" borderId="0" xfId="0" applyFont="1" applyFill="1" applyAlignment="1" applyProtection="1">
      <alignment horizontal="right"/>
    </xf>
    <xf numFmtId="0" fontId="2" fillId="0" borderId="0" xfId="0" applyFont="1" applyFill="1" applyBorder="1" applyAlignment="1" applyProtection="1"/>
    <xf numFmtId="0" fontId="0" fillId="0" borderId="0" xfId="0" applyFont="1" applyFill="1" applyAlignment="1" applyProtection="1">
      <alignment horizontal="center"/>
    </xf>
    <xf numFmtId="0" fontId="2" fillId="0" borderId="1" xfId="0" applyFont="1" applyFill="1" applyBorder="1" applyAlignment="1" applyProtection="1">
      <alignment horizontal="center"/>
    </xf>
    <xf numFmtId="0" fontId="10" fillId="0" borderId="4" xfId="8" applyFont="1" applyFill="1" applyBorder="1" applyProtection="1"/>
    <xf numFmtId="0" fontId="5" fillId="0" borderId="5" xfId="8" applyFont="1" applyFill="1" applyBorder="1" applyProtection="1"/>
    <xf numFmtId="0" fontId="11" fillId="0" borderId="5" xfId="8" applyFont="1" applyFill="1" applyBorder="1" applyProtection="1"/>
    <xf numFmtId="0" fontId="0" fillId="0" borderId="5" xfId="0" applyFont="1" applyFill="1" applyBorder="1" applyProtection="1"/>
    <xf numFmtId="0" fontId="0" fillId="0" borderId="6" xfId="0" applyFont="1" applyFill="1" applyBorder="1" applyProtection="1"/>
    <xf numFmtId="0" fontId="5" fillId="0" borderId="7" xfId="8" applyFont="1" applyFill="1" applyBorder="1" applyProtection="1"/>
    <xf numFmtId="0" fontId="5" fillId="0" borderId="0" xfId="8" applyFont="1" applyFill="1" applyBorder="1" applyProtection="1"/>
    <xf numFmtId="0" fontId="0" fillId="0" borderId="8" xfId="0" applyFont="1" applyFill="1" applyBorder="1" applyProtection="1"/>
    <xf numFmtId="0" fontId="5" fillId="0" borderId="0" xfId="8" applyFont="1" applyFill="1" applyBorder="1" applyAlignment="1" applyProtection="1">
      <alignment horizontal="left"/>
    </xf>
    <xf numFmtId="0" fontId="10" fillId="0" borderId="0" xfId="8" applyFont="1" applyFill="1" applyBorder="1" applyProtection="1"/>
    <xf numFmtId="0" fontId="5" fillId="0" borderId="9" xfId="8" applyFont="1" applyFill="1" applyBorder="1" applyAlignment="1" applyProtection="1"/>
    <xf numFmtId="0" fontId="5" fillId="0" borderId="10" xfId="8" applyFont="1" applyFill="1" applyBorder="1" applyAlignment="1" applyProtection="1"/>
    <xf numFmtId="0" fontId="5" fillId="0" borderId="10" xfId="8" applyFont="1" applyFill="1" applyBorder="1" applyAlignment="1" applyProtection="1">
      <alignment horizontal="center"/>
    </xf>
    <xf numFmtId="0" fontId="5" fillId="0" borderId="10" xfId="8" applyFont="1" applyFill="1" applyBorder="1" applyAlignment="1" applyProtection="1">
      <alignment horizontal="left"/>
    </xf>
    <xf numFmtId="0" fontId="5" fillId="0" borderId="10" xfId="8" applyFont="1" applyFill="1" applyBorder="1" applyProtection="1"/>
    <xf numFmtId="0" fontId="11" fillId="0" borderId="10" xfId="8" applyFont="1" applyFill="1" applyBorder="1" applyProtection="1"/>
    <xf numFmtId="0" fontId="0" fillId="0" borderId="10" xfId="0" applyFont="1" applyFill="1" applyBorder="1" applyProtection="1"/>
    <xf numFmtId="0" fontId="0" fillId="0" borderId="11" xfId="0" applyFont="1" applyFill="1" applyBorder="1" applyProtection="1"/>
    <xf numFmtId="0" fontId="2" fillId="0" borderId="0" xfId="0" applyFont="1" applyFill="1" applyAlignment="1" applyProtection="1"/>
    <xf numFmtId="43" fontId="2" fillId="0" borderId="1" xfId="1" applyFont="1" applyFill="1" applyBorder="1" applyProtection="1"/>
    <xf numFmtId="44" fontId="2" fillId="0" borderId="1" xfId="2" applyFont="1" applyFill="1" applyBorder="1" applyProtection="1"/>
    <xf numFmtId="44" fontId="2" fillId="0" borderId="1" xfId="2" applyFont="1" applyFill="1" applyBorder="1" applyAlignment="1" applyProtection="1">
      <alignment horizontal="right"/>
    </xf>
    <xf numFmtId="44" fontId="16" fillId="0" borderId="0" xfId="0" applyNumberFormat="1" applyFont="1" applyFill="1" applyAlignment="1" applyProtection="1">
      <alignment horizontal="center"/>
    </xf>
    <xf numFmtId="44" fontId="2" fillId="0" borderId="15" xfId="0" applyNumberFormat="1" applyFont="1" applyFill="1" applyBorder="1" applyProtection="1"/>
    <xf numFmtId="44" fontId="7" fillId="0" borderId="1" xfId="2" applyFont="1" applyFill="1" applyBorder="1" applyAlignment="1" applyProtection="1">
      <alignment vertical="center"/>
    </xf>
    <xf numFmtId="43" fontId="0" fillId="0" borderId="0" xfId="0" applyNumberFormat="1" applyFont="1" applyFill="1" applyBorder="1" applyProtection="1"/>
    <xf numFmtId="164" fontId="5" fillId="4" borderId="1" xfId="8" applyNumberFormat="1" applyFont="1" applyFill="1" applyBorder="1" applyAlignment="1" applyProtection="1">
      <alignment horizontal="right" vertical="center" indent="1"/>
      <protection locked="0"/>
    </xf>
    <xf numFmtId="0" fontId="5" fillId="4" borderId="1" xfId="10" applyFont="1" applyFill="1" applyBorder="1" applyAlignment="1" applyProtection="1">
      <alignment horizontal="left" vertical="center"/>
      <protection locked="0"/>
    </xf>
    <xf numFmtId="0" fontId="5" fillId="4" borderId="12" xfId="10" applyFont="1" applyFill="1" applyBorder="1" applyAlignment="1" applyProtection="1">
      <alignment horizontal="left" vertical="center"/>
      <protection locked="0"/>
    </xf>
    <xf numFmtId="164" fontId="5" fillId="0" borderId="1" xfId="8" applyNumberFormat="1" applyFont="1" applyFill="1" applyBorder="1" applyAlignment="1" applyProtection="1">
      <alignment horizontal="center" vertical="center"/>
    </xf>
    <xf numFmtId="0" fontId="5" fillId="0" borderId="1" xfId="8" applyFont="1" applyFill="1" applyBorder="1" applyAlignment="1" applyProtection="1">
      <alignment vertical="center"/>
    </xf>
    <xf numFmtId="0" fontId="14" fillId="0" borderId="1" xfId="8" applyFont="1" applyFill="1" applyBorder="1" applyAlignment="1" applyProtection="1">
      <alignment vertical="center"/>
    </xf>
    <xf numFmtId="0" fontId="14" fillId="0" borderId="1" xfId="10" applyFont="1" applyFill="1" applyBorder="1" applyAlignment="1" applyProtection="1">
      <alignment horizontal="left" vertical="center"/>
    </xf>
    <xf numFmtId="0" fontId="5" fillId="0" borderId="1" xfId="10" applyFont="1" applyFill="1" applyBorder="1" applyAlignment="1" applyProtection="1">
      <alignment horizontal="left" vertical="center"/>
    </xf>
    <xf numFmtId="43" fontId="0" fillId="0" borderId="1" xfId="1" applyFont="1" applyFill="1" applyBorder="1" applyProtection="1"/>
    <xf numFmtId="0" fontId="0" fillId="0" borderId="0" xfId="0" applyFont="1" applyFill="1" applyProtection="1"/>
    <xf numFmtId="44" fontId="7" fillId="4" borderId="1" xfId="2" applyFont="1" applyFill="1" applyBorder="1" applyAlignment="1" applyProtection="1">
      <alignment vertical="center"/>
    </xf>
    <xf numFmtId="44" fontId="0" fillId="6" borderId="1" xfId="2" applyFont="1" applyFill="1" applyBorder="1" applyProtection="1"/>
    <xf numFmtId="44" fontId="0" fillId="4" borderId="1" xfId="2" applyFont="1" applyFill="1" applyBorder="1" applyProtection="1"/>
    <xf numFmtId="44" fontId="7" fillId="4" borderId="13" xfId="2" applyFont="1" applyFill="1" applyBorder="1" applyAlignment="1" applyProtection="1">
      <alignment vertical="center"/>
    </xf>
    <xf numFmtId="44" fontId="0" fillId="6" borderId="13" xfId="2" applyFont="1" applyFill="1" applyBorder="1" applyProtection="1"/>
    <xf numFmtId="43" fontId="0" fillId="0" borderId="13" xfId="0" applyNumberFormat="1" applyFont="1" applyBorder="1" applyProtection="1"/>
    <xf numFmtId="44" fontId="0" fillId="0" borderId="13" xfId="2" applyFont="1" applyBorder="1" applyProtection="1"/>
    <xf numFmtId="44" fontId="0" fillId="4" borderId="13" xfId="2" applyFont="1" applyFill="1" applyBorder="1" applyProtection="1"/>
    <xf numFmtId="44" fontId="0" fillId="0" borderId="13" xfId="0" applyNumberFormat="1" applyFont="1" applyBorder="1" applyProtection="1"/>
    <xf numFmtId="44" fontId="0" fillId="0" borderId="13" xfId="2" applyFont="1" applyBorder="1" applyAlignment="1" applyProtection="1">
      <alignment horizontal="right"/>
    </xf>
    <xf numFmtId="43" fontId="0" fillId="0" borderId="13" xfId="1" applyFont="1" applyBorder="1" applyProtection="1"/>
    <xf numFmtId="44" fontId="2" fillId="0" borderId="13" xfId="2" applyNumberFormat="1" applyFont="1" applyBorder="1" applyProtection="1"/>
    <xf numFmtId="43" fontId="0" fillId="0" borderId="0" xfId="1" applyFont="1" applyBorder="1" applyProtection="1"/>
    <xf numFmtId="43" fontId="0" fillId="0" borderId="0" xfId="1" applyFont="1" applyProtection="1"/>
    <xf numFmtId="43" fontId="13" fillId="0" borderId="0" xfId="1" applyFont="1" applyFill="1" applyProtection="1"/>
    <xf numFmtId="0" fontId="2" fillId="0" borderId="0" xfId="0" applyFont="1"/>
    <xf numFmtId="0" fontId="2" fillId="7" borderId="1" xfId="0" applyFont="1" applyFill="1" applyBorder="1" applyAlignment="1">
      <alignment horizontal="center" vertical="top" wrapText="1"/>
    </xf>
    <xf numFmtId="0" fontId="0" fillId="0" borderId="1" xfId="0" applyBorder="1"/>
    <xf numFmtId="165" fontId="2" fillId="7"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165" fontId="0" fillId="8" borderId="1" xfId="0" applyNumberFormat="1" applyFill="1" applyBorder="1" applyAlignment="1">
      <alignment horizontal="center" vertical="center"/>
    </xf>
    <xf numFmtId="165" fontId="0" fillId="9" borderId="1" xfId="0" applyNumberFormat="1" applyFill="1" applyBorder="1" applyAlignment="1">
      <alignment horizontal="center" vertical="center"/>
    </xf>
    <xf numFmtId="165" fontId="0" fillId="0" borderId="1" xfId="0" applyNumberForma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1" xfId="0" applyBorder="1"/>
    <xf numFmtId="165" fontId="2" fillId="7" borderId="1" xfId="0" applyNumberFormat="1" applyFont="1" applyFill="1" applyBorder="1" applyAlignment="1">
      <alignment horizontal="center" vertical="top" wrapText="1"/>
    </xf>
    <xf numFmtId="0" fontId="0" fillId="0" borderId="0" xfId="0" applyAlignment="1">
      <alignment horizontal="center"/>
    </xf>
    <xf numFmtId="14" fontId="0" fillId="0" borderId="0" xfId="0" applyNumberFormat="1" applyAlignment="1">
      <alignment horizontal="center"/>
    </xf>
    <xf numFmtId="165" fontId="0" fillId="0" borderId="1" xfId="0" applyNumberFormat="1" applyBorder="1" applyAlignment="1">
      <alignment horizontal="center" wrapText="1"/>
    </xf>
    <xf numFmtId="165" fontId="0" fillId="10" borderId="1" xfId="0" applyNumberFormat="1" applyFill="1" applyBorder="1" applyAlignment="1">
      <alignment horizontal="center" wrapText="1"/>
    </xf>
    <xf numFmtId="165" fontId="0" fillId="0" borderId="1" xfId="0" applyNumberFormat="1" applyFill="1" applyBorder="1" applyAlignment="1">
      <alignment horizontal="center" wrapText="1"/>
    </xf>
    <xf numFmtId="165" fontId="0" fillId="11" borderId="1" xfId="0" applyNumberFormat="1" applyFill="1" applyBorder="1" applyAlignment="1">
      <alignment horizontal="center" vertical="center"/>
    </xf>
    <xf numFmtId="165" fontId="0" fillId="11" borderId="1" xfId="0" applyNumberFormat="1" applyFill="1" applyBorder="1" applyAlignment="1">
      <alignment horizontal="center" vertical="center" wrapText="1"/>
    </xf>
    <xf numFmtId="165" fontId="0" fillId="11" borderId="1" xfId="0" applyNumberFormat="1" applyFill="1" applyBorder="1" applyAlignment="1">
      <alignment horizontal="center" wrapText="1"/>
    </xf>
    <xf numFmtId="0" fontId="0" fillId="11" borderId="1" xfId="0" applyFill="1" applyBorder="1" applyAlignment="1">
      <alignment horizontal="center" vertical="center"/>
    </xf>
    <xf numFmtId="0" fontId="0" fillId="11" borderId="1" xfId="0" applyFill="1" applyBorder="1" applyAlignment="1">
      <alignment horizontal="center"/>
    </xf>
    <xf numFmtId="0" fontId="0" fillId="0" borderId="0" xfId="0" applyAlignment="1">
      <alignment horizontal="left"/>
    </xf>
    <xf numFmtId="8" fontId="0" fillId="0" borderId="0" xfId="0" applyNumberFormat="1" applyAlignment="1">
      <alignment horizontal="left"/>
    </xf>
    <xf numFmtId="14" fontId="0" fillId="0" borderId="0" xfId="0" applyNumberFormat="1"/>
    <xf numFmtId="0" fontId="5" fillId="0" borderId="0" xfId="8" applyFont="1" applyFill="1" applyBorder="1" applyAlignment="1" applyProtection="1">
      <alignment horizontal="left" wrapText="1"/>
    </xf>
    <xf numFmtId="0" fontId="7" fillId="0" borderId="1" xfId="4" applyFont="1" applyFill="1" applyBorder="1" applyAlignment="1" applyProtection="1">
      <alignment vertical="center"/>
    </xf>
    <xf numFmtId="44" fontId="6" fillId="12" borderId="1" xfId="4" applyNumberFormat="1" applyFont="1" applyFill="1" applyBorder="1" applyAlignment="1" applyProtection="1">
      <alignment horizontal="center" vertical="center"/>
    </xf>
    <xf numFmtId="0" fontId="1" fillId="12" borderId="1" xfId="0" applyFont="1" applyFill="1" applyBorder="1" applyProtection="1"/>
    <xf numFmtId="9" fontId="6" fillId="12" borderId="1" xfId="3" applyFont="1" applyFill="1" applyBorder="1" applyAlignment="1" applyProtection="1">
      <alignment horizontal="center" vertical="center"/>
    </xf>
    <xf numFmtId="0" fontId="5" fillId="0" borderId="0" xfId="8" applyFont="1" applyFill="1" applyBorder="1" applyAlignment="1" applyProtection="1">
      <alignment horizontal="left" wrapText="1"/>
    </xf>
    <xf numFmtId="44" fontId="2" fillId="0" borderId="0" xfId="2" applyFont="1" applyBorder="1" applyProtection="1"/>
    <xf numFmtId="44" fontId="2" fillId="0" borderId="0" xfId="2" applyFont="1" applyBorder="1" applyAlignment="1" applyProtection="1">
      <alignment horizontal="right"/>
    </xf>
    <xf numFmtId="0" fontId="5" fillId="0" borderId="1" xfId="9" applyFont="1" applyFill="1" applyBorder="1" applyAlignment="1" applyProtection="1">
      <alignment horizontal="center" vertical="center"/>
    </xf>
    <xf numFmtId="0" fontId="6" fillId="3" borderId="9" xfId="4" applyFont="1" applyFill="1" applyBorder="1" applyAlignment="1" applyProtection="1">
      <alignment horizontal="left" vertical="top"/>
      <protection locked="0"/>
    </xf>
    <xf numFmtId="0" fontId="6" fillId="3" borderId="10" xfId="4" applyFont="1" applyFill="1" applyBorder="1" applyAlignment="1" applyProtection="1">
      <alignment horizontal="left" vertical="top"/>
      <protection locked="0"/>
    </xf>
    <xf numFmtId="0" fontId="7" fillId="3" borderId="4" xfId="4" applyFont="1" applyFill="1" applyBorder="1" applyAlignment="1" applyProtection="1">
      <alignment horizontal="left" vertical="top"/>
      <protection locked="0"/>
    </xf>
    <xf numFmtId="0" fontId="7" fillId="3" borderId="5" xfId="4" applyFont="1" applyFill="1" applyBorder="1" applyAlignment="1" applyProtection="1">
      <alignment horizontal="left" vertical="top"/>
      <protection locked="0"/>
    </xf>
    <xf numFmtId="0" fontId="7" fillId="3" borderId="6" xfId="4" applyFont="1" applyFill="1" applyBorder="1" applyAlignment="1" applyProtection="1">
      <alignment horizontal="left" vertical="top"/>
      <protection locked="0"/>
    </xf>
    <xf numFmtId="0" fontId="7" fillId="3" borderId="7" xfId="4" applyFont="1" applyFill="1" applyBorder="1" applyAlignment="1" applyProtection="1">
      <alignment horizontal="left" vertical="top"/>
      <protection locked="0"/>
    </xf>
    <xf numFmtId="0" fontId="7" fillId="3" borderId="0" xfId="4" applyFont="1" applyFill="1" applyBorder="1" applyAlignment="1" applyProtection="1">
      <alignment horizontal="left" vertical="top"/>
      <protection locked="0"/>
    </xf>
    <xf numFmtId="0" fontId="7" fillId="3" borderId="8" xfId="4" applyFont="1" applyFill="1" applyBorder="1" applyAlignment="1" applyProtection="1">
      <alignment horizontal="left" vertical="top"/>
      <protection locked="0"/>
    </xf>
    <xf numFmtId="0" fontId="7" fillId="3" borderId="9" xfId="4" applyFont="1" applyFill="1" applyBorder="1" applyAlignment="1" applyProtection="1">
      <alignment horizontal="left" vertical="top"/>
      <protection locked="0"/>
    </xf>
    <xf numFmtId="0" fontId="7" fillId="3" borderId="10" xfId="4" applyFont="1" applyFill="1" applyBorder="1" applyAlignment="1" applyProtection="1">
      <alignment horizontal="left" vertical="top"/>
      <protection locked="0"/>
    </xf>
    <xf numFmtId="0" fontId="7" fillId="3" borderId="11" xfId="4" applyFont="1" applyFill="1" applyBorder="1" applyAlignment="1" applyProtection="1">
      <alignment horizontal="left" vertical="top"/>
      <protection locked="0"/>
    </xf>
    <xf numFmtId="0" fontId="6" fillId="3" borderId="2" xfId="5" applyNumberFormat="1" applyFont="1" applyFill="1" applyBorder="1" applyAlignment="1" applyProtection="1">
      <alignment horizontal="center" wrapText="1"/>
      <protection locked="0"/>
    </xf>
    <xf numFmtId="0" fontId="6" fillId="3" borderId="3" xfId="5" applyNumberFormat="1" applyFont="1" applyFill="1" applyBorder="1" applyAlignment="1" applyProtection="1">
      <alignment horizontal="center" wrapText="1"/>
      <protection locked="0"/>
    </xf>
    <xf numFmtId="0" fontId="5" fillId="2" borderId="7" xfId="8" applyFont="1" applyFill="1" applyBorder="1" applyAlignment="1" applyProtection="1">
      <alignment horizontal="left" vertical="center" wrapText="1"/>
    </xf>
    <xf numFmtId="0" fontId="5" fillId="2" borderId="0" xfId="8" applyFont="1" applyFill="1" applyBorder="1" applyAlignment="1" applyProtection="1">
      <alignment horizontal="left" vertical="center" wrapText="1"/>
    </xf>
    <xf numFmtId="0" fontId="5" fillId="2" borderId="8" xfId="8" applyFont="1" applyFill="1" applyBorder="1" applyAlignment="1" applyProtection="1">
      <alignment horizontal="left" vertical="center" wrapText="1"/>
    </xf>
    <xf numFmtId="0" fontId="6" fillId="0" borderId="2" xfId="5" applyNumberFormat="1" applyFont="1" applyFill="1" applyBorder="1" applyAlignment="1" applyProtection="1">
      <alignment horizontal="center" wrapText="1"/>
    </xf>
    <xf numFmtId="0" fontId="6" fillId="0" borderId="3" xfId="5" applyNumberFormat="1" applyFont="1" applyFill="1" applyBorder="1" applyAlignment="1" applyProtection="1">
      <alignment horizontal="center" wrapText="1"/>
    </xf>
    <xf numFmtId="0" fontId="6" fillId="3" borderId="1" xfId="5" applyFont="1" applyFill="1" applyBorder="1" applyAlignment="1" applyProtection="1">
      <alignment horizontal="center" wrapText="1"/>
      <protection locked="0"/>
    </xf>
    <xf numFmtId="0" fontId="4" fillId="0" borderId="0" xfId="4" applyFont="1" applyAlignment="1" applyProtection="1">
      <alignment horizontal="center"/>
    </xf>
    <xf numFmtId="0" fontId="6" fillId="3" borderId="1" xfId="4" applyFont="1" applyFill="1" applyBorder="1" applyAlignment="1" applyProtection="1">
      <alignment horizontal="center" wrapText="1"/>
      <protection locked="0"/>
    </xf>
    <xf numFmtId="0" fontId="6" fillId="3" borderId="1" xfId="4" applyFont="1" applyFill="1" applyBorder="1" applyAlignment="1" applyProtection="1">
      <alignment horizontal="center"/>
      <protection locked="0"/>
    </xf>
    <xf numFmtId="17" fontId="6" fillId="3" borderId="1" xfId="4" applyNumberFormat="1" applyFont="1" applyFill="1" applyBorder="1" applyAlignment="1" applyProtection="1">
      <alignment horizontal="center" wrapText="1"/>
      <protection locked="0"/>
    </xf>
    <xf numFmtId="0" fontId="6" fillId="3" borderId="2" xfId="4" applyNumberFormat="1" applyFont="1" applyFill="1" applyBorder="1" applyAlignment="1" applyProtection="1">
      <alignment horizontal="center" wrapText="1"/>
      <protection locked="0"/>
    </xf>
    <xf numFmtId="0" fontId="6" fillId="3" borderId="3" xfId="4" applyNumberFormat="1" applyFont="1" applyFill="1" applyBorder="1" applyAlignment="1" applyProtection="1">
      <alignment horizontal="center" wrapText="1"/>
      <protection locked="0"/>
    </xf>
    <xf numFmtId="0" fontId="10" fillId="0" borderId="9" xfId="8" applyFont="1" applyFill="1" applyBorder="1" applyAlignment="1" applyProtection="1">
      <alignment horizontal="left"/>
    </xf>
    <xf numFmtId="0" fontId="10" fillId="0" borderId="10" xfId="8" applyFont="1" applyFill="1" applyBorder="1" applyAlignment="1" applyProtection="1">
      <alignment horizontal="left"/>
    </xf>
    <xf numFmtId="0" fontId="2" fillId="0" borderId="10" xfId="0" applyFont="1" applyFill="1" applyBorder="1" applyAlignment="1" applyProtection="1">
      <alignment horizontal="center"/>
    </xf>
    <xf numFmtId="0" fontId="2" fillId="0" borderId="0" xfId="0" applyFont="1" applyFill="1" applyAlignment="1" applyProtection="1">
      <alignment horizontal="center"/>
    </xf>
    <xf numFmtId="0" fontId="2" fillId="0" borderId="12" xfId="0" applyFont="1" applyFill="1" applyBorder="1" applyAlignment="1" applyProtection="1">
      <alignment horizontal="center"/>
    </xf>
    <xf numFmtId="17" fontId="2" fillId="0" borderId="12" xfId="0" applyNumberFormat="1" applyFont="1" applyFill="1" applyBorder="1" applyAlignment="1" applyProtection="1">
      <alignment horizontal="center"/>
    </xf>
    <xf numFmtId="0" fontId="5" fillId="0" borderId="7" xfId="8" applyFont="1" applyFill="1" applyBorder="1" applyAlignment="1" applyProtection="1">
      <alignment horizontal="left" wrapText="1"/>
    </xf>
    <xf numFmtId="0" fontId="5" fillId="0" borderId="0" xfId="8" applyFont="1" applyFill="1" applyBorder="1" applyAlignment="1" applyProtection="1">
      <alignment horizontal="left" wrapText="1"/>
    </xf>
    <xf numFmtId="0" fontId="5" fillId="0" borderId="8" xfId="8" applyFont="1" applyFill="1" applyBorder="1" applyAlignment="1" applyProtection="1">
      <alignment horizontal="left" wrapText="1"/>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10" xfId="0" applyFont="1" applyBorder="1" applyAlignment="1" applyProtection="1">
      <alignment horizontal="center"/>
    </xf>
    <xf numFmtId="0" fontId="2" fillId="0" borderId="0" xfId="0" applyFont="1" applyAlignment="1" applyProtection="1">
      <alignment horizontal="center"/>
    </xf>
    <xf numFmtId="0" fontId="2" fillId="0" borderId="12" xfId="0" applyFont="1" applyBorder="1" applyAlignment="1" applyProtection="1">
      <alignment horizontal="center"/>
    </xf>
    <xf numFmtId="17" fontId="2" fillId="0" borderId="12" xfId="0" applyNumberFormat="1" applyFont="1" applyBorder="1" applyAlignment="1" applyProtection="1">
      <alignment horizontal="center"/>
    </xf>
    <xf numFmtId="0" fontId="5" fillId="2" borderId="7" xfId="8" applyFont="1" applyFill="1" applyBorder="1" applyAlignment="1" applyProtection="1">
      <alignment horizontal="left" wrapText="1"/>
    </xf>
    <xf numFmtId="0" fontId="5" fillId="2" borderId="0" xfId="8" applyFont="1" applyFill="1" applyBorder="1" applyAlignment="1" applyProtection="1">
      <alignment horizontal="left" wrapText="1"/>
    </xf>
    <xf numFmtId="0" fontId="5" fillId="2" borderId="8" xfId="8" applyFont="1" applyFill="1" applyBorder="1" applyAlignment="1" applyProtection="1">
      <alignment horizontal="left" wrapText="1"/>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5" fillId="2" borderId="7" xfId="8" applyFont="1" applyFill="1" applyBorder="1" applyAlignment="1" applyProtection="1">
      <alignment horizontal="left" vertical="top" wrapText="1"/>
    </xf>
    <xf numFmtId="0" fontId="5" fillId="2" borderId="0" xfId="8" applyFont="1" applyFill="1" applyBorder="1" applyAlignment="1" applyProtection="1">
      <alignment horizontal="left" vertical="top" wrapText="1"/>
    </xf>
    <xf numFmtId="0" fontId="5" fillId="2" borderId="8" xfId="8" applyFont="1" applyFill="1" applyBorder="1" applyAlignment="1" applyProtection="1">
      <alignment horizontal="left" vertical="top" wrapText="1"/>
    </xf>
  </cellXfs>
  <cellStyles count="11">
    <cellStyle name="Comma" xfId="1" builtinId="3"/>
    <cellStyle name="Currency" xfId="2" builtinId="4"/>
    <cellStyle name="Currency 2 2" xfId="7"/>
    <cellStyle name="Hyperlink" xfId="6" builtinId="8"/>
    <cellStyle name="Normal" xfId="0" builtinId="0"/>
    <cellStyle name="Normal 2" xfId="10"/>
    <cellStyle name="Normal 2 2" xfId="8"/>
    <cellStyle name="Normal 6" xfId="9"/>
    <cellStyle name="Normal 7" xfId="4"/>
    <cellStyle name="Normal 7 2" xfId="5"/>
    <cellStyle name="Percent" xfId="3" builtinId="5"/>
  </cellStyles>
  <dxfs count="4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pane xSplit="1" ySplit="3" topLeftCell="D22" activePane="bottomRight" state="frozen"/>
      <selection pane="topRight" activeCell="B1" sqref="B1"/>
      <selection pane="bottomLeft" activeCell="A4" sqref="A4"/>
      <selection pane="bottomRight" activeCell="D39" sqref="D39"/>
    </sheetView>
  </sheetViews>
  <sheetFormatPr defaultRowHeight="14.5" x14ac:dyDescent="0.35"/>
  <cols>
    <col min="1" max="1" width="55.6328125" bestFit="1" customWidth="1"/>
    <col min="2" max="2" width="20.08984375" style="280" bestFit="1" customWidth="1"/>
    <col min="3" max="3" width="26" style="280" bestFit="1" customWidth="1"/>
    <col min="4" max="4" width="26" style="285" bestFit="1" customWidth="1"/>
    <col min="5" max="5" width="26" bestFit="1" customWidth="1"/>
    <col min="6" max="8" width="26" style="282" customWidth="1"/>
    <col min="9" max="9" width="47.36328125" bestFit="1" customWidth="1"/>
  </cols>
  <sheetData>
    <row r="1" spans="1:9" x14ac:dyDescent="0.35">
      <c r="A1" s="271" t="s">
        <v>272</v>
      </c>
      <c r="C1" s="280" t="s">
        <v>273</v>
      </c>
      <c r="D1" s="285" t="s">
        <v>274</v>
      </c>
      <c r="E1" s="285" t="s">
        <v>274</v>
      </c>
      <c r="F1" s="285" t="s">
        <v>293</v>
      </c>
      <c r="G1" s="285" t="s">
        <v>293</v>
      </c>
      <c r="H1" s="285" t="s">
        <v>293</v>
      </c>
    </row>
    <row r="2" spans="1:9" x14ac:dyDescent="0.35">
      <c r="C2" s="281">
        <v>42174</v>
      </c>
      <c r="D2" s="286">
        <v>42228</v>
      </c>
      <c r="E2" s="286">
        <v>42237</v>
      </c>
      <c r="F2" s="286">
        <v>42338</v>
      </c>
      <c r="G2" s="286">
        <v>42407</v>
      </c>
      <c r="H2" s="286">
        <v>42964</v>
      </c>
    </row>
    <row r="3" spans="1:9" x14ac:dyDescent="0.35">
      <c r="A3" s="272" t="s">
        <v>249</v>
      </c>
      <c r="B3" s="274" t="s">
        <v>251</v>
      </c>
      <c r="C3" s="274" t="s">
        <v>250</v>
      </c>
      <c r="D3" s="284" t="s">
        <v>250</v>
      </c>
      <c r="E3" s="284" t="s">
        <v>250</v>
      </c>
      <c r="F3" s="284" t="s">
        <v>250</v>
      </c>
      <c r="G3" s="284" t="s">
        <v>300</v>
      </c>
      <c r="H3" s="284" t="s">
        <v>326</v>
      </c>
      <c r="I3" s="284" t="s">
        <v>277</v>
      </c>
    </row>
    <row r="4" spans="1:9" x14ac:dyDescent="0.35">
      <c r="A4" s="273" t="s">
        <v>96</v>
      </c>
      <c r="B4" s="276">
        <v>15.8</v>
      </c>
      <c r="C4" s="275">
        <v>15.64</v>
      </c>
      <c r="D4" s="287">
        <v>15.64</v>
      </c>
      <c r="E4" s="287">
        <v>15.64</v>
      </c>
      <c r="F4" s="292"/>
      <c r="G4" s="292"/>
      <c r="H4" s="292"/>
      <c r="I4" s="283"/>
    </row>
    <row r="5" spans="1:9" x14ac:dyDescent="0.35">
      <c r="A5" s="273" t="s">
        <v>252</v>
      </c>
      <c r="B5" s="276">
        <v>63.21</v>
      </c>
      <c r="C5" s="275">
        <v>62.57</v>
      </c>
      <c r="D5" s="287">
        <v>62.57</v>
      </c>
      <c r="E5" s="287">
        <v>62.57</v>
      </c>
      <c r="F5" s="292"/>
      <c r="G5" s="292"/>
      <c r="H5" s="292"/>
      <c r="I5" s="283"/>
    </row>
    <row r="6" spans="1:9" x14ac:dyDescent="0.35">
      <c r="A6" s="273" t="s">
        <v>97</v>
      </c>
      <c r="B6" s="276">
        <v>85.91</v>
      </c>
      <c r="C6" s="275">
        <v>83.25</v>
      </c>
      <c r="D6" s="287">
        <v>83.25</v>
      </c>
      <c r="E6" s="287">
        <v>83.25</v>
      </c>
      <c r="F6" s="292"/>
      <c r="G6" s="292"/>
      <c r="H6" s="292"/>
      <c r="I6" s="283"/>
    </row>
    <row r="7" spans="1:9" x14ac:dyDescent="0.35">
      <c r="A7" s="273" t="s">
        <v>253</v>
      </c>
      <c r="B7" s="277">
        <v>1000</v>
      </c>
      <c r="C7" s="275">
        <v>1000</v>
      </c>
      <c r="D7" s="287">
        <v>1000</v>
      </c>
      <c r="E7" s="287">
        <v>1000</v>
      </c>
      <c r="F7" s="292"/>
      <c r="G7" s="292"/>
      <c r="H7" s="292"/>
      <c r="I7" s="283"/>
    </row>
    <row r="8" spans="1:9" x14ac:dyDescent="0.35">
      <c r="A8" s="273" t="s">
        <v>98</v>
      </c>
      <c r="B8" s="276">
        <v>63.21</v>
      </c>
      <c r="C8" s="275">
        <v>65.83</v>
      </c>
      <c r="D8" s="287">
        <v>65.83</v>
      </c>
      <c r="E8" s="287">
        <v>65.83</v>
      </c>
      <c r="F8" s="292"/>
      <c r="G8" s="292"/>
      <c r="H8" s="292"/>
      <c r="I8" s="283"/>
    </row>
    <row r="9" spans="1:9" x14ac:dyDescent="0.35">
      <c r="A9" s="273" t="s">
        <v>254</v>
      </c>
      <c r="B9" s="276">
        <v>67.44</v>
      </c>
      <c r="C9" s="275">
        <v>67.44</v>
      </c>
      <c r="D9" s="287">
        <v>67.44</v>
      </c>
      <c r="E9" s="287">
        <v>67.44</v>
      </c>
      <c r="F9" s="292"/>
      <c r="G9" s="292"/>
      <c r="H9" s="292"/>
      <c r="I9" s="283"/>
    </row>
    <row r="10" spans="1:9" x14ac:dyDescent="0.35">
      <c r="A10" s="273" t="s">
        <v>255</v>
      </c>
      <c r="B10" s="276">
        <v>37.71</v>
      </c>
      <c r="C10" s="275">
        <v>41.46</v>
      </c>
      <c r="D10" s="287">
        <v>41.46</v>
      </c>
      <c r="E10" s="287">
        <v>41.46</v>
      </c>
      <c r="F10" s="292"/>
      <c r="G10" s="292"/>
      <c r="H10" s="292"/>
      <c r="I10" s="283"/>
    </row>
    <row r="11" spans="1:9" x14ac:dyDescent="0.35">
      <c r="A11" s="273" t="s">
        <v>119</v>
      </c>
      <c r="B11" s="276">
        <v>291.24</v>
      </c>
      <c r="C11" s="275">
        <v>303.67</v>
      </c>
      <c r="D11" s="287">
        <v>303.67</v>
      </c>
      <c r="E11" s="287">
        <v>303.67</v>
      </c>
      <c r="F11" s="292"/>
      <c r="G11" s="292"/>
      <c r="H11" s="292"/>
      <c r="I11" s="283"/>
    </row>
    <row r="12" spans="1:9" x14ac:dyDescent="0.35">
      <c r="A12" s="273" t="s">
        <v>256</v>
      </c>
      <c r="B12" s="276">
        <v>43.17</v>
      </c>
      <c r="C12" s="275">
        <v>64.89</v>
      </c>
      <c r="D12" s="287">
        <v>64.89</v>
      </c>
      <c r="E12" s="287">
        <v>64.89</v>
      </c>
      <c r="F12" s="292"/>
      <c r="G12" s="292"/>
      <c r="H12" s="292"/>
      <c r="I12" s="283"/>
    </row>
    <row r="13" spans="1:9" x14ac:dyDescent="0.35">
      <c r="A13" s="273" t="s">
        <v>257</v>
      </c>
      <c r="B13" s="276">
        <v>71.48</v>
      </c>
      <c r="C13" s="275">
        <v>60.41</v>
      </c>
      <c r="D13" s="288">
        <v>11.62</v>
      </c>
      <c r="E13" s="289">
        <v>11.62</v>
      </c>
      <c r="F13" s="289">
        <v>15.1</v>
      </c>
      <c r="G13" s="292"/>
      <c r="H13" s="292"/>
      <c r="I13" s="283"/>
    </row>
    <row r="14" spans="1:9" x14ac:dyDescent="0.35">
      <c r="A14" s="273" t="s">
        <v>100</v>
      </c>
      <c r="B14" s="276">
        <v>296.3</v>
      </c>
      <c r="C14" s="275">
        <v>42.38</v>
      </c>
      <c r="D14" s="287">
        <v>42.38</v>
      </c>
      <c r="E14" s="289">
        <v>42.38</v>
      </c>
      <c r="F14" s="292"/>
      <c r="G14" s="292"/>
      <c r="H14" s="292"/>
      <c r="I14" s="283"/>
    </row>
    <row r="15" spans="1:9" x14ac:dyDescent="0.35">
      <c r="A15" s="273" t="s">
        <v>258</v>
      </c>
      <c r="B15" s="278"/>
      <c r="C15" s="275">
        <v>833.33</v>
      </c>
      <c r="D15" s="288">
        <v>192.3</v>
      </c>
      <c r="E15" s="289">
        <v>192.3</v>
      </c>
      <c r="F15" s="292"/>
      <c r="G15" s="292"/>
      <c r="H15" s="292"/>
      <c r="I15" s="283"/>
    </row>
    <row r="16" spans="1:9" x14ac:dyDescent="0.35">
      <c r="A16" s="273" t="s">
        <v>240</v>
      </c>
      <c r="B16" s="277"/>
      <c r="C16" s="275">
        <v>833.33</v>
      </c>
      <c r="D16" s="288">
        <v>75.12</v>
      </c>
      <c r="E16" s="289">
        <v>75.12</v>
      </c>
      <c r="F16" s="292"/>
      <c r="G16" s="292"/>
      <c r="H16" s="292"/>
      <c r="I16" s="283"/>
    </row>
    <row r="17" spans="1:9" x14ac:dyDescent="0.35">
      <c r="A17" s="273" t="s">
        <v>103</v>
      </c>
      <c r="B17" s="276">
        <v>50</v>
      </c>
      <c r="C17" s="275">
        <v>50</v>
      </c>
      <c r="D17" s="287">
        <v>50</v>
      </c>
      <c r="E17" s="288">
        <v>1</v>
      </c>
      <c r="F17" s="292"/>
      <c r="G17" s="292"/>
      <c r="H17" s="292"/>
      <c r="I17" s="283"/>
    </row>
    <row r="18" spans="1:9" x14ac:dyDescent="0.35">
      <c r="A18" s="273" t="s">
        <v>259</v>
      </c>
      <c r="B18" s="276">
        <v>70.2</v>
      </c>
      <c r="C18" s="275">
        <v>73.55</v>
      </c>
      <c r="D18" s="287">
        <v>73.55</v>
      </c>
      <c r="E18" s="289">
        <v>73.55</v>
      </c>
      <c r="F18" s="292"/>
      <c r="G18" s="292"/>
      <c r="H18" s="292"/>
      <c r="I18" s="283"/>
    </row>
    <row r="19" spans="1:9" x14ac:dyDescent="0.35">
      <c r="A19" s="273" t="s">
        <v>260</v>
      </c>
      <c r="B19" s="276">
        <v>456</v>
      </c>
      <c r="C19" s="275">
        <v>314.05</v>
      </c>
      <c r="D19" s="287">
        <v>314.05</v>
      </c>
      <c r="E19" s="289">
        <v>314.05</v>
      </c>
      <c r="F19" s="292"/>
      <c r="G19" s="292"/>
      <c r="H19" s="292"/>
      <c r="I19" s="283"/>
    </row>
    <row r="20" spans="1:9" x14ac:dyDescent="0.35">
      <c r="A20" s="273" t="s">
        <v>107</v>
      </c>
      <c r="B20" s="276">
        <v>16.86</v>
      </c>
      <c r="C20" s="279">
        <v>16.8</v>
      </c>
      <c r="D20" s="289">
        <v>16.8</v>
      </c>
      <c r="E20" s="289">
        <v>16.8</v>
      </c>
      <c r="F20" s="292"/>
      <c r="G20" s="292"/>
      <c r="H20" s="292"/>
      <c r="I20" s="283"/>
    </row>
    <row r="21" spans="1:9" x14ac:dyDescent="0.35">
      <c r="A21" s="273" t="s">
        <v>108</v>
      </c>
      <c r="B21" s="276">
        <v>67.44</v>
      </c>
      <c r="C21" s="275">
        <v>67.2</v>
      </c>
      <c r="D21" s="287">
        <v>67.2</v>
      </c>
      <c r="E21" s="289">
        <v>67.2</v>
      </c>
      <c r="F21" s="292"/>
      <c r="G21" s="292"/>
      <c r="H21" s="292"/>
      <c r="I21" s="283"/>
    </row>
    <row r="22" spans="1:9" x14ac:dyDescent="0.35">
      <c r="A22" s="273" t="s">
        <v>109</v>
      </c>
      <c r="B22" s="276">
        <v>369.55</v>
      </c>
      <c r="C22" s="275">
        <v>383.08</v>
      </c>
      <c r="D22" s="287">
        <v>383.08</v>
      </c>
      <c r="E22" s="289">
        <v>383.08</v>
      </c>
      <c r="F22" s="292"/>
      <c r="G22" s="292"/>
      <c r="H22" s="292"/>
      <c r="I22" s="283"/>
    </row>
    <row r="23" spans="1:9" x14ac:dyDescent="0.35">
      <c r="A23" s="273" t="s">
        <v>110</v>
      </c>
      <c r="B23" s="276">
        <v>22.77</v>
      </c>
      <c r="C23" s="275">
        <v>20.13</v>
      </c>
      <c r="D23" s="287">
        <v>20.13</v>
      </c>
      <c r="E23" s="289">
        <v>20.13</v>
      </c>
      <c r="F23" s="292"/>
      <c r="G23" s="292"/>
      <c r="H23" s="292"/>
      <c r="I23" s="283"/>
    </row>
    <row r="24" spans="1:9" x14ac:dyDescent="0.35">
      <c r="A24" s="273" t="s">
        <v>111</v>
      </c>
      <c r="B24" s="276">
        <v>91.09</v>
      </c>
      <c r="C24" s="275">
        <v>80.510000000000005</v>
      </c>
      <c r="D24" s="287">
        <v>80.510000000000005</v>
      </c>
      <c r="E24" s="289">
        <v>80.510000000000005</v>
      </c>
      <c r="F24" s="292"/>
      <c r="G24" s="292"/>
      <c r="H24" s="292"/>
      <c r="I24" s="283"/>
    </row>
    <row r="25" spans="1:9" x14ac:dyDescent="0.35">
      <c r="A25" s="273" t="s">
        <v>261</v>
      </c>
      <c r="B25" s="276">
        <v>78.900000000000006</v>
      </c>
      <c r="C25" s="275">
        <v>87.62</v>
      </c>
      <c r="D25" s="288">
        <v>21.91</v>
      </c>
      <c r="E25" s="289">
        <v>21.91</v>
      </c>
      <c r="F25" s="292"/>
      <c r="G25" s="289">
        <v>87.62</v>
      </c>
      <c r="H25" s="292"/>
      <c r="I25" s="283"/>
    </row>
    <row r="26" spans="1:9" x14ac:dyDescent="0.35">
      <c r="A26" s="273" t="s">
        <v>262</v>
      </c>
      <c r="B26" s="276">
        <v>43.2</v>
      </c>
      <c r="C26" s="275">
        <v>52.41</v>
      </c>
      <c r="D26" s="287">
        <v>52.41</v>
      </c>
      <c r="E26" s="289">
        <v>52.41</v>
      </c>
      <c r="F26" s="292"/>
      <c r="G26" s="292"/>
      <c r="H26" s="292"/>
      <c r="I26" s="283"/>
    </row>
    <row r="27" spans="1:9" x14ac:dyDescent="0.35">
      <c r="A27" s="273" t="s">
        <v>112</v>
      </c>
      <c r="B27" s="276">
        <v>9.75</v>
      </c>
      <c r="C27" s="275">
        <v>12.68</v>
      </c>
      <c r="D27" s="287">
        <v>12.68</v>
      </c>
      <c r="E27" s="289">
        <v>12.68</v>
      </c>
      <c r="F27" s="292"/>
      <c r="G27" s="292"/>
      <c r="H27" s="292"/>
      <c r="I27" s="283"/>
    </row>
    <row r="28" spans="1:9" x14ac:dyDescent="0.35">
      <c r="A28" s="273" t="s">
        <v>113</v>
      </c>
      <c r="B28" s="276">
        <v>38.99</v>
      </c>
      <c r="C28" s="275">
        <v>50.73</v>
      </c>
      <c r="D28" s="287">
        <v>50.73</v>
      </c>
      <c r="E28" s="289">
        <v>50.73</v>
      </c>
      <c r="F28" s="292"/>
      <c r="G28" s="292"/>
      <c r="H28" s="292"/>
      <c r="I28" s="283"/>
    </row>
    <row r="29" spans="1:9" x14ac:dyDescent="0.35">
      <c r="A29" s="273" t="s">
        <v>263</v>
      </c>
      <c r="B29" s="276">
        <v>241.1</v>
      </c>
      <c r="C29" s="275">
        <v>295.35000000000002</v>
      </c>
      <c r="D29" s="287">
        <v>295.35000000000002</v>
      </c>
      <c r="E29" s="289">
        <v>295.35000000000002</v>
      </c>
      <c r="F29" s="292"/>
      <c r="G29" s="292"/>
      <c r="H29" s="292"/>
      <c r="I29" s="283"/>
    </row>
    <row r="30" spans="1:9" x14ac:dyDescent="0.35">
      <c r="A30" s="273" t="s">
        <v>264</v>
      </c>
      <c r="B30" s="276">
        <v>174.03</v>
      </c>
      <c r="C30" s="275">
        <v>174.8</v>
      </c>
      <c r="D30" s="287">
        <v>174.8</v>
      </c>
      <c r="E30" s="289">
        <v>174.8</v>
      </c>
      <c r="F30" s="292"/>
      <c r="G30" s="292"/>
      <c r="H30" s="292"/>
      <c r="I30" s="283"/>
    </row>
    <row r="31" spans="1:9" x14ac:dyDescent="0.35">
      <c r="A31" s="273" t="s">
        <v>265</v>
      </c>
      <c r="B31" s="276">
        <v>108.35</v>
      </c>
      <c r="C31" s="275">
        <v>123.37</v>
      </c>
      <c r="D31" s="287">
        <v>123.37</v>
      </c>
      <c r="E31" s="287">
        <v>123.37</v>
      </c>
      <c r="F31" s="292"/>
      <c r="G31" s="292"/>
      <c r="H31" s="292"/>
      <c r="I31" s="283"/>
    </row>
    <row r="32" spans="1:9" x14ac:dyDescent="0.35">
      <c r="A32" s="273" t="s">
        <v>266</v>
      </c>
      <c r="B32" s="276">
        <v>49.72</v>
      </c>
      <c r="C32" s="275">
        <v>54.67</v>
      </c>
      <c r="D32" s="287">
        <v>54.67</v>
      </c>
      <c r="E32" s="287">
        <v>54.67</v>
      </c>
      <c r="F32" s="292"/>
      <c r="G32" s="292"/>
      <c r="H32" s="292"/>
      <c r="I32" s="283"/>
    </row>
    <row r="33" spans="1:9" x14ac:dyDescent="0.35">
      <c r="A33" s="273" t="s">
        <v>267</v>
      </c>
      <c r="B33" s="276">
        <v>238.13</v>
      </c>
      <c r="C33" s="275">
        <v>185</v>
      </c>
      <c r="D33" s="287">
        <v>185</v>
      </c>
      <c r="E33" s="287">
        <v>185</v>
      </c>
      <c r="F33" s="292"/>
      <c r="G33" s="292"/>
      <c r="H33" s="292"/>
      <c r="I33" s="283"/>
    </row>
    <row r="34" spans="1:9" x14ac:dyDescent="0.35">
      <c r="A34" s="273" t="s">
        <v>268</v>
      </c>
      <c r="B34" s="276">
        <v>155.61000000000001</v>
      </c>
      <c r="C34" s="275">
        <v>101.33</v>
      </c>
      <c r="D34" s="287">
        <v>101.33</v>
      </c>
      <c r="E34" s="287">
        <v>101.33</v>
      </c>
      <c r="F34" s="292"/>
      <c r="G34" s="292"/>
      <c r="H34" s="292"/>
      <c r="I34" s="283"/>
    </row>
    <row r="35" spans="1:9" x14ac:dyDescent="0.35">
      <c r="A35" s="273" t="s">
        <v>269</v>
      </c>
      <c r="B35" s="276">
        <v>103.08</v>
      </c>
      <c r="C35" s="275">
        <v>100.63</v>
      </c>
      <c r="D35" s="287">
        <v>100.63</v>
      </c>
      <c r="E35" s="287">
        <v>100.63</v>
      </c>
      <c r="F35" s="292"/>
      <c r="G35" s="292"/>
      <c r="H35" s="292"/>
      <c r="I35" s="283"/>
    </row>
    <row r="36" spans="1:9" x14ac:dyDescent="0.35">
      <c r="A36" s="273" t="s">
        <v>270</v>
      </c>
      <c r="B36" s="276">
        <v>204.94</v>
      </c>
      <c r="C36" s="275">
        <v>326.86</v>
      </c>
      <c r="D36" s="287">
        <v>326.86</v>
      </c>
      <c r="E36" s="287">
        <v>326.86</v>
      </c>
      <c r="F36" s="292"/>
      <c r="G36" s="292"/>
      <c r="H36" s="292"/>
      <c r="I36" s="283"/>
    </row>
    <row r="37" spans="1:9" x14ac:dyDescent="0.35">
      <c r="A37" s="273" t="s">
        <v>115</v>
      </c>
      <c r="B37" s="276">
        <v>51.99</v>
      </c>
      <c r="C37" s="275">
        <v>56.3</v>
      </c>
      <c r="D37" s="287">
        <v>56.3</v>
      </c>
      <c r="E37" s="287">
        <v>56.3</v>
      </c>
      <c r="F37" s="292"/>
      <c r="G37" s="292"/>
      <c r="H37" s="292"/>
      <c r="I37" s="283"/>
    </row>
    <row r="38" spans="1:9" x14ac:dyDescent="0.35">
      <c r="A38" s="273" t="s">
        <v>271</v>
      </c>
      <c r="B38" s="276">
        <v>51.99</v>
      </c>
      <c r="C38" s="275">
        <v>68.95</v>
      </c>
      <c r="D38" s="287">
        <v>68.95</v>
      </c>
      <c r="E38" s="287">
        <v>68.95</v>
      </c>
      <c r="F38" s="292"/>
      <c r="G38" s="292"/>
      <c r="H38" s="292"/>
      <c r="I38" s="283"/>
    </row>
    <row r="39" spans="1:9" s="282" customFormat="1" x14ac:dyDescent="0.35">
      <c r="A39" s="283" t="s">
        <v>275</v>
      </c>
      <c r="B39" s="290"/>
      <c r="C39" s="291"/>
      <c r="D39" s="292"/>
      <c r="E39" s="288">
        <v>95.44</v>
      </c>
      <c r="F39" s="292"/>
      <c r="G39" s="292"/>
      <c r="H39" s="292"/>
      <c r="I39" s="283" t="s">
        <v>279</v>
      </c>
    </row>
    <row r="40" spans="1:9" x14ac:dyDescent="0.35">
      <c r="A40" s="273" t="s">
        <v>187</v>
      </c>
      <c r="B40" s="276">
        <v>63.44</v>
      </c>
      <c r="C40" s="279">
        <v>63.44</v>
      </c>
      <c r="D40" s="289">
        <v>63.44</v>
      </c>
      <c r="E40" s="289">
        <v>63.44</v>
      </c>
      <c r="F40" s="292"/>
      <c r="G40" s="292"/>
      <c r="H40" s="292"/>
      <c r="I40" s="283"/>
    </row>
    <row r="41" spans="1:9" x14ac:dyDescent="0.35">
      <c r="A41" s="283" t="s">
        <v>235</v>
      </c>
      <c r="B41" s="293"/>
      <c r="C41" s="293"/>
      <c r="D41" s="294"/>
      <c r="E41" s="288">
        <v>59.97</v>
      </c>
      <c r="F41" s="292"/>
      <c r="G41" s="292"/>
      <c r="H41" s="292"/>
      <c r="I41" s="283" t="s">
        <v>278</v>
      </c>
    </row>
    <row r="42" spans="1:9" x14ac:dyDescent="0.35">
      <c r="A42" s="283" t="s">
        <v>276</v>
      </c>
      <c r="B42" s="293"/>
      <c r="C42" s="293"/>
      <c r="D42" s="294"/>
      <c r="E42" s="288">
        <v>59.97</v>
      </c>
      <c r="F42" s="292"/>
      <c r="G42" s="292"/>
      <c r="H42" s="292"/>
      <c r="I42" s="283" t="s">
        <v>278</v>
      </c>
    </row>
    <row r="43" spans="1:9" x14ac:dyDescent="0.35">
      <c r="A43" s="283" t="s">
        <v>238</v>
      </c>
      <c r="B43" s="293"/>
      <c r="C43" s="293"/>
      <c r="D43" s="294"/>
      <c r="E43" s="288">
        <v>59.97</v>
      </c>
      <c r="F43" s="292"/>
      <c r="G43" s="292"/>
      <c r="H43" s="292"/>
      <c r="I43" s="283" t="s">
        <v>278</v>
      </c>
    </row>
    <row r="44" spans="1:9" x14ac:dyDescent="0.35">
      <c r="A44" s="283" t="s">
        <v>239</v>
      </c>
      <c r="B44" s="293"/>
      <c r="C44" s="293"/>
      <c r="D44" s="294"/>
      <c r="E44" s="288">
        <v>59.97</v>
      </c>
      <c r="F44" s="292"/>
      <c r="G44" s="292"/>
      <c r="H44" s="292"/>
      <c r="I44" s="283" t="s">
        <v>278</v>
      </c>
    </row>
    <row r="45" spans="1:9" s="282" customFormat="1" x14ac:dyDescent="0.35">
      <c r="A45" s="283" t="s">
        <v>328</v>
      </c>
      <c r="B45" s="293"/>
      <c r="C45" s="293"/>
      <c r="D45" s="294"/>
      <c r="E45" s="294"/>
      <c r="F45" s="292"/>
      <c r="G45" s="292"/>
      <c r="H45" s="287">
        <v>311.27999999999997</v>
      </c>
      <c r="I45" s="283" t="s">
        <v>327</v>
      </c>
    </row>
  </sheetData>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2"/>
  <sheetViews>
    <sheetView showGridLines="0" showZeros="0" zoomScaleNormal="100" workbookViewId="0">
      <pane ySplit="12" topLeftCell="A13" activePane="bottomLeft" state="frozen"/>
      <selection activeCell="E111" sqref="E111"/>
      <selection pane="bottomLeft" activeCell="B1" sqref="B1"/>
    </sheetView>
  </sheetViews>
  <sheetFormatPr defaultColWidth="9.08984375" defaultRowHeight="14.5" x14ac:dyDescent="0.35"/>
  <cols>
    <col min="1" max="1" width="9.08984375" style="37"/>
    <col min="2" max="2" width="35.6328125" style="37" bestFit="1" customWidth="1"/>
    <col min="3" max="3" width="12.0898437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165</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155</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156</v>
      </c>
      <c r="G11" s="92" t="s">
        <v>140</v>
      </c>
      <c r="H11" s="91" t="s">
        <v>141</v>
      </c>
      <c r="I11" s="93" t="s">
        <v>142</v>
      </c>
      <c r="J11" s="91" t="s">
        <v>223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12.75" customHeight="1" x14ac:dyDescent="0.35">
      <c r="A13" s="79"/>
      <c r="B13" s="79"/>
      <c r="C13" s="50"/>
      <c r="D13" s="79"/>
      <c r="E13" s="79"/>
      <c r="F13" s="79"/>
      <c r="G13" s="79"/>
      <c r="H13" s="79"/>
      <c r="I13" s="79"/>
      <c r="J13" s="79"/>
      <c r="K13" s="79"/>
      <c r="L13" s="79"/>
    </row>
    <row r="14" spans="1:12" ht="21" customHeight="1" x14ac:dyDescent="0.35">
      <c r="A14" s="51" t="s">
        <v>168</v>
      </c>
      <c r="B14" s="52" t="s">
        <v>176</v>
      </c>
      <c r="C14" s="65"/>
      <c r="D14" s="66"/>
    </row>
    <row r="15" spans="1:12" x14ac:dyDescent="0.35">
      <c r="A15" s="53">
        <f>'CMH Wrksht'!A15</f>
        <v>18</v>
      </c>
      <c r="B15" s="54" t="str">
        <f>'CMH Wrksht'!B15</f>
        <v>Residential Level 1</v>
      </c>
      <c r="C15" s="55" t="str">
        <f>'CMH Wrksht'!F15</f>
        <v>Days</v>
      </c>
      <c r="D15" s="244">
        <v>295.35000000000002</v>
      </c>
      <c r="E15" s="98"/>
      <c r="F15" s="99">
        <f>'CMH Wrksht'!K15</f>
        <v>0</v>
      </c>
      <c r="G15" s="100">
        <f t="shared" ref="G15:G19" si="0">D15*F15</f>
        <v>0</v>
      </c>
      <c r="H15" s="103"/>
      <c r="I15" s="101">
        <f>ROUND(G15-H15,2)</f>
        <v>0</v>
      </c>
      <c r="J15" s="172" t="str">
        <f t="shared" ref="J15" si="1">IF(E15="","XXXXXXXXXX",ROUND(E15-H15,2))</f>
        <v>XXXXXXXXXX</v>
      </c>
      <c r="K15" s="103"/>
      <c r="L15" s="58">
        <f t="shared" ref="L15:L19" si="2">IF(D15="",0,K15/D15)</f>
        <v>0</v>
      </c>
    </row>
    <row r="16" spans="1:12" x14ac:dyDescent="0.35">
      <c r="A16" s="53">
        <f>'CMH Wrksht'!A16</f>
        <v>19</v>
      </c>
      <c r="B16" s="54" t="str">
        <f>'CMH Wrksht'!B16</f>
        <v>Residential Level 2</v>
      </c>
      <c r="C16" s="55" t="str">
        <f>'CMH Wrksht'!F16</f>
        <v>Days</v>
      </c>
      <c r="D16" s="244">
        <v>174.8</v>
      </c>
      <c r="E16" s="98"/>
      <c r="F16" s="99">
        <f>'CMH Wrksht'!K16</f>
        <v>0</v>
      </c>
      <c r="G16" s="100">
        <f t="shared" si="0"/>
        <v>0</v>
      </c>
      <c r="H16" s="103"/>
      <c r="I16" s="101">
        <f>ROUND(G16-H16,2)</f>
        <v>0</v>
      </c>
      <c r="J16" s="172" t="str">
        <f t="shared" ref="J16" si="3">IF(E16="","XXXXXXXXXX",ROUND(E16-H16,2))</f>
        <v>XXXXXXXXXX</v>
      </c>
      <c r="K16" s="103"/>
      <c r="L16" s="58">
        <f t="shared" si="2"/>
        <v>0</v>
      </c>
    </row>
    <row r="17" spans="1:12" x14ac:dyDescent="0.35">
      <c r="A17" s="53">
        <f>'CMH Wrksht'!A20</f>
        <v>37</v>
      </c>
      <c r="B17" s="54" t="str">
        <f>'CMH Wrksht'!B20</f>
        <v>Room &amp; Board Level 2</v>
      </c>
      <c r="C17" s="55" t="str">
        <f>'CMH Wrksht'!F20</f>
        <v>Days</v>
      </c>
      <c r="D17" s="244">
        <v>101.33</v>
      </c>
      <c r="E17" s="98"/>
      <c r="F17" s="99">
        <f>'CMH Wrksht'!K20</f>
        <v>0</v>
      </c>
      <c r="G17" s="100">
        <f t="shared" si="0"/>
        <v>0</v>
      </c>
      <c r="H17" s="103"/>
      <c r="I17" s="101">
        <f>ROUND(G17-H17,2)</f>
        <v>0</v>
      </c>
      <c r="J17" s="172" t="str">
        <f t="shared" ref="J17" si="4">IF(E17="","XXXXXXXXXX",ROUND(E17-H17,2))</f>
        <v>XXXXXXXXXX</v>
      </c>
      <c r="K17" s="103"/>
      <c r="L17" s="58">
        <f t="shared" si="2"/>
        <v>0</v>
      </c>
    </row>
    <row r="18" spans="1:12" x14ac:dyDescent="0.35">
      <c r="A18" s="53">
        <f>'CMH Wrksht'!A22</f>
        <v>0</v>
      </c>
      <c r="B18" s="161">
        <f>'CMH Wrksht'!B22</f>
        <v>0</v>
      </c>
      <c r="C18" s="177">
        <f>'CMH Wrksht'!F22</f>
        <v>0</v>
      </c>
      <c r="D18" s="97"/>
      <c r="E18" s="98"/>
      <c r="F18" s="99">
        <f>'CMH Wrksht'!K22</f>
        <v>0</v>
      </c>
      <c r="G18" s="100">
        <f t="shared" si="0"/>
        <v>0</v>
      </c>
      <c r="H18" s="103"/>
      <c r="I18" s="101">
        <f>ROUND(G18-H18,2)</f>
        <v>0</v>
      </c>
      <c r="J18" s="172" t="str">
        <f t="shared" ref="J18" si="5">IF(E18="","XXXXXXXXXX",ROUND(E18-H18,2))</f>
        <v>XXXXXXXXXX</v>
      </c>
      <c r="K18" s="103"/>
      <c r="L18" s="58">
        <f t="shared" si="2"/>
        <v>0</v>
      </c>
    </row>
    <row r="19" spans="1:12" x14ac:dyDescent="0.35">
      <c r="A19" s="53">
        <f>'CMH Wrksht'!A23</f>
        <v>0</v>
      </c>
      <c r="B19" s="161">
        <f>'CMH Wrksht'!B23</f>
        <v>0</v>
      </c>
      <c r="C19" s="177">
        <f>'CMH Wrksht'!F23</f>
        <v>0</v>
      </c>
      <c r="D19" s="97"/>
      <c r="E19" s="98"/>
      <c r="F19" s="99">
        <f>'CMH Wrksht'!K23</f>
        <v>0</v>
      </c>
      <c r="G19" s="100">
        <f t="shared" si="0"/>
        <v>0</v>
      </c>
      <c r="H19" s="103"/>
      <c r="I19" s="101">
        <f>ROUND(G19-H19,2)</f>
        <v>0</v>
      </c>
      <c r="J19" s="172" t="str">
        <f t="shared" ref="J19" si="6">IF(E19="","XXXXXXXXXX",ROUND(E19-H19,2))</f>
        <v>XXXXXXXXXX</v>
      </c>
      <c r="K19" s="103"/>
      <c r="L19" s="58">
        <f t="shared" si="2"/>
        <v>0</v>
      </c>
    </row>
    <row r="20" spans="1:12" ht="5.25" customHeight="1" x14ac:dyDescent="0.35">
      <c r="A20" s="64"/>
      <c r="B20" s="65"/>
      <c r="C20" s="65"/>
      <c r="D20" s="66"/>
      <c r="J20" s="104"/>
    </row>
    <row r="21" spans="1:12" ht="15" thickBot="1" x14ac:dyDescent="0.4">
      <c r="A21" s="105" t="s">
        <v>168</v>
      </c>
      <c r="B21" s="106" t="s">
        <v>177</v>
      </c>
      <c r="C21" s="106"/>
      <c r="D21" s="107"/>
      <c r="E21" s="108"/>
      <c r="F21" s="109">
        <f>SUM(F14:F20)</f>
        <v>0</v>
      </c>
      <c r="G21" s="135">
        <f t="shared" ref="G21:I21" si="7">SUM(G14:G20)</f>
        <v>0</v>
      </c>
      <c r="H21" s="135">
        <f t="shared" si="7"/>
        <v>0</v>
      </c>
      <c r="I21" s="135">
        <f t="shared" si="7"/>
        <v>0</v>
      </c>
      <c r="J21" s="174">
        <f>ROUND(E21-H21,2)</f>
        <v>0</v>
      </c>
      <c r="K21" s="111">
        <f t="shared" ref="K21:L21" si="8">SUM(K14:K20)</f>
        <v>0</v>
      </c>
      <c r="L21" s="109">
        <f t="shared" si="8"/>
        <v>0</v>
      </c>
    </row>
    <row r="22" spans="1:12" ht="15" thickBot="1" x14ac:dyDescent="0.4">
      <c r="A22" s="64"/>
      <c r="B22" s="65"/>
      <c r="C22" s="65"/>
      <c r="D22" s="66"/>
      <c r="E22" s="112" t="str">
        <f>IF((SUM(E14:E20))&gt;E21,"Please check funding above","")</f>
        <v/>
      </c>
      <c r="K22" s="113">
        <f>MIN(J21,I21)</f>
        <v>0</v>
      </c>
      <c r="L22" s="114" t="s">
        <v>147</v>
      </c>
    </row>
    <row r="23" spans="1:12" x14ac:dyDescent="0.35">
      <c r="A23" s="51" t="s">
        <v>315</v>
      </c>
      <c r="B23" s="52" t="s">
        <v>316</v>
      </c>
      <c r="C23" s="191"/>
      <c r="D23" s="192"/>
      <c r="E23" s="185"/>
      <c r="F23" s="185"/>
      <c r="G23" s="185"/>
      <c r="H23" s="185"/>
      <c r="I23" s="185"/>
      <c r="J23" s="185"/>
      <c r="K23" s="185"/>
      <c r="L23" s="185"/>
    </row>
    <row r="24" spans="1:12" s="185" customFormat="1" x14ac:dyDescent="0.35">
      <c r="A24" s="249">
        <f>'CMH Wrksht'!A36</f>
        <v>28</v>
      </c>
      <c r="B24" s="250" t="str">
        <f>'CMH Wrksht'!B36</f>
        <v>Incidental Expenses</v>
      </c>
      <c r="C24" s="251" t="str">
        <f>'CMH Wrksht'!F36</f>
        <v>1 Unit = $1.00</v>
      </c>
      <c r="D24" s="170">
        <v>1</v>
      </c>
      <c r="E24" s="176"/>
      <c r="F24" s="99">
        <f>'CMH Wrksht'!L36</f>
        <v>0</v>
      </c>
      <c r="G24" s="170">
        <f t="shared" ref="G24:G26" si="9">D24*F24</f>
        <v>0</v>
      </c>
      <c r="H24" s="196"/>
      <c r="I24" s="171">
        <f>ROUND(G24-H24,2)</f>
        <v>0</v>
      </c>
      <c r="J24" s="176"/>
      <c r="K24" s="196"/>
      <c r="L24" s="165">
        <f t="shared" ref="L24:L26" si="10">IF(D24="",0,K24/D24)</f>
        <v>0</v>
      </c>
    </row>
    <row r="25" spans="1:12" s="185" customFormat="1" x14ac:dyDescent="0.35">
      <c r="A25" s="249">
        <f>'CMH Wrksht'!A61</f>
        <v>0</v>
      </c>
      <c r="B25" s="250">
        <f>'CMH Wrksht'!B61</f>
        <v>0</v>
      </c>
      <c r="C25" s="251">
        <f>'CMH Wrksht'!F61</f>
        <v>0</v>
      </c>
      <c r="D25" s="193"/>
      <c r="E25" s="176"/>
      <c r="F25" s="99">
        <f>'CMH Wrksht'!L61</f>
        <v>0</v>
      </c>
      <c r="G25" s="170">
        <f t="shared" si="9"/>
        <v>0</v>
      </c>
      <c r="H25" s="196"/>
      <c r="I25" s="171">
        <f>ROUND(G25-H25,2)</f>
        <v>0</v>
      </c>
      <c r="J25" s="176"/>
      <c r="K25" s="196"/>
      <c r="L25" s="165">
        <f t="shared" si="10"/>
        <v>0</v>
      </c>
    </row>
    <row r="26" spans="1:12" s="185" customFormat="1" x14ac:dyDescent="0.35">
      <c r="A26" s="249">
        <f>'CMH Wrksht'!A62</f>
        <v>0</v>
      </c>
      <c r="B26" s="250">
        <f>'CMH Wrksht'!B62</f>
        <v>0</v>
      </c>
      <c r="C26" s="251">
        <f>'CMH Wrksht'!F62</f>
        <v>0</v>
      </c>
      <c r="D26" s="193"/>
      <c r="E26" s="176"/>
      <c r="F26" s="99">
        <f>'CMH Wrksht'!L62</f>
        <v>0</v>
      </c>
      <c r="G26" s="170">
        <f t="shared" si="9"/>
        <v>0</v>
      </c>
      <c r="H26" s="196"/>
      <c r="I26" s="171">
        <f>ROUND(G26-H26,2)</f>
        <v>0</v>
      </c>
      <c r="J26" s="176"/>
      <c r="K26" s="196"/>
      <c r="L26" s="165">
        <f t="shared" si="10"/>
        <v>0</v>
      </c>
    </row>
    <row r="27" spans="1:12" x14ac:dyDescent="0.35">
      <c r="A27" s="190"/>
      <c r="B27" s="191"/>
      <c r="C27" s="191"/>
      <c r="D27" s="192"/>
      <c r="E27" s="185"/>
      <c r="F27" s="185"/>
      <c r="G27" s="185"/>
      <c r="H27" s="185"/>
      <c r="I27" s="185"/>
      <c r="J27" s="197"/>
      <c r="K27" s="185"/>
      <c r="L27" s="185"/>
    </row>
    <row r="28" spans="1:12" ht="15" thickBot="1" x14ac:dyDescent="0.4">
      <c r="A28" s="198" t="s">
        <v>315</v>
      </c>
      <c r="B28" s="199" t="s">
        <v>316</v>
      </c>
      <c r="C28" s="199"/>
      <c r="D28" s="200"/>
      <c r="E28" s="176"/>
      <c r="F28" s="202">
        <f>SUM(F23:F27)</f>
        <v>0</v>
      </c>
      <c r="G28" s="208">
        <f>SUM(G23:G27)</f>
        <v>0</v>
      </c>
      <c r="H28" s="208">
        <f>SUM(H23:H27)</f>
        <v>0</v>
      </c>
      <c r="I28" s="208">
        <f>SUM(I23:I27)</f>
        <v>0</v>
      </c>
      <c r="J28" s="176"/>
      <c r="K28" s="204">
        <f>SUM(K23:K27)</f>
        <v>0</v>
      </c>
      <c r="L28" s="202">
        <f>SUM(L23:L27)</f>
        <v>0</v>
      </c>
    </row>
    <row r="29" spans="1:12" ht="15" thickBot="1" x14ac:dyDescent="0.4">
      <c r="A29" s="190"/>
      <c r="B29" s="191"/>
      <c r="C29" s="191"/>
      <c r="D29" s="192"/>
      <c r="E29" s="205" t="str">
        <f>IF((SUM(E23:E27))&gt;E28,"Please check funding above","")</f>
        <v/>
      </c>
      <c r="F29" s="185"/>
      <c r="G29" s="185"/>
      <c r="H29" s="185"/>
      <c r="I29" s="185"/>
      <c r="J29" s="185"/>
      <c r="K29" s="206">
        <f>I28</f>
        <v>0</v>
      </c>
      <c r="L29" s="207" t="s">
        <v>147</v>
      </c>
    </row>
    <row r="30" spans="1:12" x14ac:dyDescent="0.35">
      <c r="A30" s="64"/>
      <c r="B30" s="65"/>
      <c r="C30" s="65"/>
      <c r="D30" s="66"/>
    </row>
    <row r="31" spans="1:12" ht="15.5" x14ac:dyDescent="0.35">
      <c r="A31" s="18" t="s">
        <v>33</v>
      </c>
      <c r="B31" s="19"/>
      <c r="C31" s="19"/>
      <c r="D31" s="19"/>
      <c r="E31" s="19"/>
      <c r="F31" s="19"/>
      <c r="G31" s="19"/>
      <c r="H31" s="19"/>
      <c r="I31" s="19"/>
      <c r="J31" s="67"/>
      <c r="K31" s="68"/>
      <c r="L31" s="69"/>
    </row>
    <row r="32" spans="1:12" x14ac:dyDescent="0.35">
      <c r="A32"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32" s="348"/>
      <c r="C32" s="348"/>
      <c r="D32" s="348"/>
      <c r="E32" s="348"/>
      <c r="F32" s="348"/>
      <c r="G32" s="348"/>
      <c r="H32" s="348"/>
      <c r="I32" s="348"/>
      <c r="J32" s="348"/>
      <c r="K32" s="348"/>
      <c r="L32" s="349"/>
    </row>
    <row r="33" spans="1:12" ht="15.5" x14ac:dyDescent="0.35">
      <c r="A33"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33" s="21"/>
      <c r="C33" s="21"/>
      <c r="D33" s="21"/>
      <c r="E33" s="21"/>
      <c r="F33" s="21"/>
      <c r="G33" s="21"/>
      <c r="H33" s="21"/>
      <c r="I33" s="21"/>
      <c r="J33" s="22"/>
      <c r="K33" s="23"/>
      <c r="L33" s="70"/>
    </row>
    <row r="34" spans="1:12" ht="15.5" x14ac:dyDescent="0.35">
      <c r="A34" s="24" t="str">
        <f>Master!$B$32</f>
        <v>By signing this report, I certify that, at time of submission, "YTD Units", "YTD Earnings", "YTD Paid Amounts", and "Amount Due" takes into consideration that DCF is the payer of last resort and do not include units that can be billed to other funding sources.</v>
      </c>
      <c r="B34" s="21"/>
      <c r="C34" s="21"/>
      <c r="D34" s="21"/>
      <c r="E34" s="21"/>
      <c r="F34" s="21"/>
      <c r="G34" s="21"/>
      <c r="H34" s="21"/>
      <c r="I34" s="21"/>
      <c r="J34" s="22"/>
      <c r="K34" s="23"/>
      <c r="L34" s="70"/>
    </row>
    <row r="35" spans="1:12" ht="15.5" x14ac:dyDescent="0.35">
      <c r="A35" s="24"/>
      <c r="B35" s="25"/>
      <c r="C35" s="25"/>
      <c r="D35" s="25"/>
      <c r="E35" s="25"/>
      <c r="F35" s="25"/>
      <c r="G35" s="25"/>
      <c r="H35" s="25"/>
      <c r="I35" s="25"/>
      <c r="J35" s="22"/>
      <c r="K35" s="23"/>
      <c r="L35" s="70"/>
    </row>
    <row r="36" spans="1:12" ht="15.5" x14ac:dyDescent="0.35">
      <c r="A36" s="332">
        <f>Master!$B$35</f>
        <v>0</v>
      </c>
      <c r="B36" s="333"/>
      <c r="C36" s="71"/>
      <c r="D36" s="333">
        <f>Master!$E$35</f>
        <v>0</v>
      </c>
      <c r="E36" s="333"/>
      <c r="F36" s="71"/>
      <c r="G36" s="72">
        <f>Master!$G$35</f>
        <v>0</v>
      </c>
      <c r="H36" s="21"/>
      <c r="I36" s="21"/>
      <c r="J36" s="22"/>
      <c r="K36" s="23"/>
      <c r="L36" s="70"/>
    </row>
    <row r="37" spans="1:12" ht="15.5" x14ac:dyDescent="0.35">
      <c r="A37" s="73" t="s">
        <v>34</v>
      </c>
      <c r="B37" s="74"/>
      <c r="C37" s="31"/>
      <c r="D37" s="30" t="s">
        <v>35</v>
      </c>
      <c r="E37" s="31"/>
      <c r="F37" s="75"/>
      <c r="G37" s="30" t="s">
        <v>36</v>
      </c>
      <c r="H37" s="75"/>
      <c r="I37" s="75"/>
      <c r="J37" s="76"/>
      <c r="K37" s="77"/>
      <c r="L37" s="78"/>
    </row>
    <row r="38" spans="1:12" x14ac:dyDescent="0.35">
      <c r="A38" s="64"/>
      <c r="B38" s="66"/>
      <c r="C38" s="66"/>
      <c r="D38" s="66"/>
    </row>
    <row r="39" spans="1:12" x14ac:dyDescent="0.35">
      <c r="A39" s="64"/>
      <c r="B39" s="66"/>
      <c r="C39" s="66"/>
      <c r="D39" s="66"/>
    </row>
    <row r="40" spans="1:12" x14ac:dyDescent="0.35">
      <c r="A40" s="64"/>
      <c r="B40" s="66"/>
      <c r="C40" s="66"/>
      <c r="D40" s="66"/>
    </row>
    <row r="41" spans="1:12" x14ac:dyDescent="0.35">
      <c r="A41" s="64"/>
      <c r="B41" s="65"/>
      <c r="C41" s="65"/>
      <c r="D41" s="66"/>
    </row>
    <row r="42" spans="1:12" x14ac:dyDescent="0.35">
      <c r="A42" s="64"/>
      <c r="B42" s="65"/>
      <c r="C42" s="65"/>
      <c r="D42" s="66"/>
    </row>
    <row r="43" spans="1:12" x14ac:dyDescent="0.35">
      <c r="A43" s="64"/>
      <c r="B43" s="65"/>
      <c r="C43" s="65"/>
      <c r="D43" s="66"/>
    </row>
    <row r="44" spans="1:12" x14ac:dyDescent="0.35">
      <c r="A44" s="64"/>
      <c r="B44" s="65"/>
      <c r="C44" s="65"/>
      <c r="D44" s="66"/>
    </row>
    <row r="45" spans="1:12" x14ac:dyDescent="0.35">
      <c r="A45" s="64"/>
      <c r="B45" s="65"/>
      <c r="C45" s="65"/>
      <c r="D45" s="66"/>
    </row>
    <row r="46" spans="1:12" x14ac:dyDescent="0.35">
      <c r="A46" s="64"/>
      <c r="B46" s="66"/>
      <c r="C46" s="66"/>
      <c r="D46" s="66"/>
    </row>
    <row r="47" spans="1:12" x14ac:dyDescent="0.35">
      <c r="A47" s="64"/>
      <c r="B47" s="66"/>
      <c r="C47" s="66"/>
    </row>
    <row r="48" spans="1:12" x14ac:dyDescent="0.35">
      <c r="A48" s="64"/>
      <c r="B48" s="66"/>
      <c r="C48" s="66"/>
    </row>
    <row r="49" spans="1:3" x14ac:dyDescent="0.35">
      <c r="A49" s="64"/>
      <c r="B49" s="66"/>
      <c r="C49" s="66"/>
    </row>
    <row r="50" spans="1:3" x14ac:dyDescent="0.35">
      <c r="A50" s="64"/>
      <c r="B50" s="65"/>
      <c r="C50" s="66"/>
    </row>
    <row r="51" spans="1:3" x14ac:dyDescent="0.35">
      <c r="A51" s="64"/>
      <c r="B51" s="65"/>
      <c r="C51" s="66"/>
    </row>
    <row r="52" spans="1:3" x14ac:dyDescent="0.35">
      <c r="A52" s="64"/>
      <c r="B52" s="65"/>
      <c r="C52" s="66"/>
    </row>
    <row r="53" spans="1:3" x14ac:dyDescent="0.35">
      <c r="A53" s="64"/>
      <c r="B53" s="65"/>
      <c r="C53" s="66"/>
    </row>
    <row r="54" spans="1:3" x14ac:dyDescent="0.35">
      <c r="A54" s="64"/>
      <c r="B54" s="65"/>
      <c r="C54" s="66"/>
    </row>
    <row r="55" spans="1:3" x14ac:dyDescent="0.35">
      <c r="A55" s="64"/>
      <c r="B55" s="65"/>
      <c r="C55" s="66"/>
    </row>
    <row r="56" spans="1:3" x14ac:dyDescent="0.35">
      <c r="A56" s="120"/>
      <c r="B56" s="66"/>
      <c r="C56" s="66"/>
    </row>
    <row r="57" spans="1:3" x14ac:dyDescent="0.35">
      <c r="A57" s="79"/>
      <c r="B57" s="80"/>
      <c r="C57" s="80"/>
    </row>
    <row r="58" spans="1:3" x14ac:dyDescent="0.35">
      <c r="A58" s="64"/>
      <c r="B58" s="65"/>
      <c r="C58" s="66"/>
    </row>
    <row r="59" spans="1:3" x14ac:dyDescent="0.35">
      <c r="A59" s="64"/>
      <c r="B59" s="65"/>
      <c r="C59" s="66"/>
    </row>
    <row r="60" spans="1:3" x14ac:dyDescent="0.35">
      <c r="A60" s="64"/>
      <c r="B60" s="65"/>
      <c r="C60" s="66"/>
    </row>
    <row r="61" spans="1:3" x14ac:dyDescent="0.35">
      <c r="A61" s="64"/>
      <c r="B61" s="65"/>
      <c r="C61" s="66"/>
    </row>
    <row r="62" spans="1:3" x14ac:dyDescent="0.35">
      <c r="A62" s="64"/>
      <c r="B62" s="65"/>
      <c r="C62" s="66"/>
    </row>
    <row r="63" spans="1:3" x14ac:dyDescent="0.35">
      <c r="A63" s="64"/>
      <c r="B63" s="65"/>
      <c r="C63" s="66"/>
    </row>
    <row r="64" spans="1:3" x14ac:dyDescent="0.35">
      <c r="A64" s="81"/>
      <c r="B64" s="65"/>
      <c r="C64" s="65"/>
    </row>
    <row r="65" spans="1:3" x14ac:dyDescent="0.35">
      <c r="A65" s="79"/>
      <c r="B65" s="80"/>
      <c r="C65" s="80"/>
    </row>
    <row r="66" spans="1:3" x14ac:dyDescent="0.35">
      <c r="A66" s="64"/>
      <c r="B66" s="65"/>
      <c r="C66" s="66"/>
    </row>
    <row r="67" spans="1:3" x14ac:dyDescent="0.35">
      <c r="A67" s="64"/>
      <c r="B67" s="65"/>
      <c r="C67" s="66"/>
    </row>
    <row r="68" spans="1:3" x14ac:dyDescent="0.35">
      <c r="A68" s="64"/>
      <c r="B68" s="65"/>
      <c r="C68" s="66"/>
    </row>
    <row r="69" spans="1:3" x14ac:dyDescent="0.35">
      <c r="A69" s="64"/>
      <c r="B69" s="65"/>
      <c r="C69" s="66"/>
    </row>
    <row r="70" spans="1:3" x14ac:dyDescent="0.35">
      <c r="A70" s="64"/>
      <c r="B70" s="65"/>
      <c r="C70" s="66"/>
    </row>
    <row r="71" spans="1:3" x14ac:dyDescent="0.35">
      <c r="A71" s="64"/>
      <c r="B71" s="65"/>
      <c r="C71" s="66"/>
    </row>
    <row r="72" spans="1:3" x14ac:dyDescent="0.35">
      <c r="A72" s="79"/>
      <c r="B72" s="66"/>
      <c r="C72" s="66"/>
    </row>
    <row r="73" spans="1:3" x14ac:dyDescent="0.35">
      <c r="A73" s="79"/>
      <c r="B73" s="80"/>
      <c r="C73" s="80"/>
    </row>
    <row r="74" spans="1:3" x14ac:dyDescent="0.35">
      <c r="A74" s="64"/>
      <c r="B74" s="65"/>
      <c r="C74" s="66"/>
    </row>
    <row r="75" spans="1:3" x14ac:dyDescent="0.35">
      <c r="A75" s="64"/>
      <c r="B75" s="65"/>
      <c r="C75" s="66"/>
    </row>
    <row r="76" spans="1:3" x14ac:dyDescent="0.35">
      <c r="A76" s="79"/>
      <c r="B76" s="66"/>
      <c r="C76" s="66"/>
    </row>
    <row r="77" spans="1:3" x14ac:dyDescent="0.35">
      <c r="A77" s="79"/>
      <c r="B77" s="80"/>
      <c r="C77" s="80"/>
    </row>
    <row r="78" spans="1:3" x14ac:dyDescent="0.35">
      <c r="A78" s="64"/>
      <c r="B78" s="65"/>
      <c r="C78" s="66"/>
    </row>
    <row r="79" spans="1:3" x14ac:dyDescent="0.35">
      <c r="A79" s="64"/>
      <c r="B79" s="65"/>
      <c r="C79" s="66"/>
    </row>
    <row r="80" spans="1:3" x14ac:dyDescent="0.35">
      <c r="A80" s="64"/>
      <c r="B80" s="65"/>
      <c r="C80" s="66"/>
    </row>
    <row r="81" spans="1:3" x14ac:dyDescent="0.35">
      <c r="A81" s="64"/>
      <c r="B81" s="65"/>
      <c r="C81" s="66"/>
    </row>
    <row r="82" spans="1:3" x14ac:dyDescent="0.35">
      <c r="A82" s="64"/>
      <c r="B82" s="65"/>
      <c r="C82" s="66"/>
    </row>
    <row r="83" spans="1:3" x14ac:dyDescent="0.35">
      <c r="A83" s="64"/>
      <c r="B83" s="65"/>
      <c r="C83" s="65"/>
    </row>
    <row r="84" spans="1:3" x14ac:dyDescent="0.35">
      <c r="A84" s="82"/>
      <c r="B84" s="121"/>
      <c r="C84" s="80"/>
    </row>
    <row r="85" spans="1:3" x14ac:dyDescent="0.35">
      <c r="A85" s="82"/>
      <c r="B85" s="80"/>
      <c r="C85" s="80"/>
    </row>
    <row r="86" spans="1:3" x14ac:dyDescent="0.35">
      <c r="A86" s="64"/>
      <c r="B86" s="65"/>
      <c r="C86" s="66"/>
    </row>
    <row r="87" spans="1:3" x14ac:dyDescent="0.35">
      <c r="A87" s="64"/>
      <c r="B87" s="65"/>
      <c r="C87" s="66"/>
    </row>
    <row r="88" spans="1:3" x14ac:dyDescent="0.35">
      <c r="A88" s="64"/>
      <c r="B88" s="66"/>
      <c r="C88" s="66"/>
    </row>
    <row r="89" spans="1:3" x14ac:dyDescent="0.35">
      <c r="A89" s="64"/>
      <c r="B89" s="65"/>
      <c r="C89" s="66"/>
    </row>
    <row r="90" spans="1:3" x14ac:dyDescent="0.35">
      <c r="A90" s="64"/>
      <c r="B90" s="65"/>
      <c r="C90" s="66"/>
    </row>
    <row r="91" spans="1:3" x14ac:dyDescent="0.35">
      <c r="A91" s="64"/>
      <c r="B91" s="65"/>
      <c r="C91" s="66"/>
    </row>
    <row r="92" spans="1:3" x14ac:dyDescent="0.35">
      <c r="A92" s="64"/>
      <c r="B92" s="66"/>
      <c r="C92" s="66"/>
    </row>
    <row r="93" spans="1:3" x14ac:dyDescent="0.35">
      <c r="A93" s="64"/>
      <c r="B93" s="66"/>
      <c r="C93" s="66"/>
    </row>
    <row r="94" spans="1:3" x14ac:dyDescent="0.35">
      <c r="A94" s="64"/>
      <c r="B94" s="66"/>
      <c r="C94" s="66"/>
    </row>
    <row r="95" spans="1:3" x14ac:dyDescent="0.35">
      <c r="A95" s="64"/>
      <c r="B95" s="66"/>
      <c r="C95" s="66"/>
    </row>
    <row r="96" spans="1:3" x14ac:dyDescent="0.35">
      <c r="A96" s="64"/>
      <c r="B96" s="65"/>
      <c r="C96" s="66"/>
    </row>
    <row r="97" spans="1:3" x14ac:dyDescent="0.35">
      <c r="A97" s="64"/>
      <c r="B97" s="65"/>
      <c r="C97" s="66"/>
    </row>
    <row r="98" spans="1:3" x14ac:dyDescent="0.35">
      <c r="A98" s="64"/>
      <c r="B98" s="65"/>
      <c r="C98" s="66"/>
    </row>
    <row r="99" spans="1:3" x14ac:dyDescent="0.35">
      <c r="A99" s="64"/>
      <c r="B99" s="65"/>
      <c r="C99" s="66"/>
    </row>
    <row r="100" spans="1:3" x14ac:dyDescent="0.35">
      <c r="A100" s="64"/>
      <c r="B100" s="66"/>
      <c r="C100" s="66"/>
    </row>
    <row r="101" spans="1:3" x14ac:dyDescent="0.35">
      <c r="A101" s="64"/>
      <c r="B101" s="66"/>
      <c r="C101" s="66"/>
    </row>
    <row r="102" spans="1:3" x14ac:dyDescent="0.35">
      <c r="A102" s="64"/>
      <c r="B102" s="66"/>
      <c r="C102" s="66"/>
    </row>
    <row r="103" spans="1:3" x14ac:dyDescent="0.35">
      <c r="A103" s="64"/>
      <c r="B103" s="65"/>
      <c r="C103" s="66"/>
    </row>
    <row r="104" spans="1:3" x14ac:dyDescent="0.35">
      <c r="A104" s="64"/>
      <c r="B104" s="66"/>
      <c r="C104" s="66"/>
    </row>
    <row r="105" spans="1:3" x14ac:dyDescent="0.35">
      <c r="A105" s="84"/>
      <c r="B105" s="122"/>
      <c r="C105" s="85"/>
    </row>
    <row r="106" spans="1:3" x14ac:dyDescent="0.35">
      <c r="A106" s="64"/>
      <c r="B106" s="66"/>
      <c r="C106" s="66"/>
    </row>
    <row r="107" spans="1:3" x14ac:dyDescent="0.35">
      <c r="A107" s="64"/>
      <c r="B107" s="65"/>
      <c r="C107" s="66"/>
    </row>
    <row r="108" spans="1:3" x14ac:dyDescent="0.35">
      <c r="A108" s="83"/>
      <c r="B108" s="123"/>
      <c r="C108" s="124"/>
    </row>
    <row r="109" spans="1:3" x14ac:dyDescent="0.35">
      <c r="A109" s="79"/>
      <c r="B109" s="123"/>
      <c r="C109" s="124"/>
    </row>
    <row r="110" spans="1:3" x14ac:dyDescent="0.35">
      <c r="A110" s="83"/>
      <c r="B110" s="66"/>
      <c r="C110" s="124"/>
    </row>
    <row r="111" spans="1:3" x14ac:dyDescent="0.35">
      <c r="A111" s="83"/>
      <c r="B111" s="66"/>
      <c r="C111" s="124"/>
    </row>
    <row r="112" spans="1:3" x14ac:dyDescent="0.35">
      <c r="A112" s="79"/>
      <c r="B112" s="123"/>
      <c r="C112" s="124"/>
    </row>
  </sheetData>
  <sheetProtection algorithmName="SHA-512" hashValue="RWVNe6sm/IupTmF4keRHl16x3uQKwqWV/Sk1yzXwm7IfBaDHsUNc/KcA6fAWmGxBaHX9O6KAUE0C/FnZMebYDg==" saltValue="UtCr4cgYPfvV27NokchTNA==" spinCount="100000" sheet="1" objects="1" scenarios="1" formatCells="0" formatColumns="0" formatRows="0"/>
  <mergeCells count="14">
    <mergeCell ref="A36:B36"/>
    <mergeCell ref="D36:E36"/>
    <mergeCell ref="C1:E1"/>
    <mergeCell ref="F1:I1"/>
    <mergeCell ref="C2:E2"/>
    <mergeCell ref="F2:I2"/>
    <mergeCell ref="C3:E3"/>
    <mergeCell ref="F3:I3"/>
    <mergeCell ref="C4:E4"/>
    <mergeCell ref="C5:E5"/>
    <mergeCell ref="C6:E6"/>
    <mergeCell ref="C7:E7"/>
    <mergeCell ref="C8:E8"/>
    <mergeCell ref="A32:L32"/>
  </mergeCells>
  <conditionalFormatting sqref="K21">
    <cfRule type="cellIs" dxfId="27" priority="2" operator="greaterThan">
      <formula>K22</formula>
    </cfRule>
  </conditionalFormatting>
  <conditionalFormatting sqref="K28">
    <cfRule type="cellIs" dxfId="26" priority="1" operator="greaterThan">
      <formula>K29</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19 K24:K26">
      <formula1>IF(K15&lt;=MIN(I15,J15), TRUE, FALSE)</formula1>
    </dataValidation>
  </dataValidations>
  <hyperlinks>
    <hyperlink ref="L1" location="Master!A1" display="(Return to Master Tab)"/>
  </hyperlinks>
  <pageMargins left="0.7" right="0.7" top="0.75" bottom="0.75" header="0.3" footer="0.3"/>
  <pageSetup scale="42"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1"/>
  <sheetViews>
    <sheetView showGridLines="0" showZeros="0" zoomScaleNormal="100" workbookViewId="0">
      <pane ySplit="12" topLeftCell="A13" activePane="bottomLeft" state="frozen"/>
      <selection pane="bottomLeft" activeCell="B1" sqref="B1"/>
    </sheetView>
  </sheetViews>
  <sheetFormatPr defaultColWidth="9.08984375" defaultRowHeight="14.5" x14ac:dyDescent="0.35"/>
  <cols>
    <col min="1" max="1" width="9.08984375" style="37"/>
    <col min="2" max="2" width="47.26953125" style="37" bestFit="1" customWidth="1"/>
    <col min="3" max="3" width="16.7265625" style="37"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165</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178</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186"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c r="G11" s="92" t="s">
        <v>140</v>
      </c>
      <c r="H11" s="91" t="s">
        <v>141</v>
      </c>
      <c r="I11" s="93" t="s">
        <v>142</v>
      </c>
      <c r="J11" s="91" t="s">
        <v>143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12.75" customHeight="1" x14ac:dyDescent="0.35">
      <c r="A13" s="79"/>
      <c r="B13" s="79"/>
      <c r="C13" s="50"/>
      <c r="D13" s="79"/>
      <c r="E13" s="79"/>
      <c r="F13" s="79"/>
      <c r="G13" s="79"/>
      <c r="H13" s="79"/>
      <c r="I13" s="79"/>
      <c r="J13" s="79"/>
      <c r="K13" s="79"/>
      <c r="L13" s="79"/>
    </row>
    <row r="14" spans="1:12" x14ac:dyDescent="0.35">
      <c r="A14" s="210" t="s">
        <v>179</v>
      </c>
      <c r="B14" s="189" t="s">
        <v>178</v>
      </c>
      <c r="C14" s="211" t="s">
        <v>222</v>
      </c>
      <c r="D14" s="244">
        <v>1000</v>
      </c>
      <c r="E14" s="194"/>
      <c r="F14" s="144"/>
      <c r="G14" s="100">
        <f t="shared" ref="G14" si="0">D14*F14</f>
        <v>0</v>
      </c>
      <c r="H14" s="103"/>
      <c r="I14" s="101">
        <f>ROUND(G14-H14,2)</f>
        <v>0</v>
      </c>
      <c r="J14" s="195" t="str">
        <f t="shared" ref="J14:J15" si="1">IF(E14="","XXXXXXXXXX",ROUND(E14-H14,2))</f>
        <v>XXXXXXXXXX</v>
      </c>
      <c r="K14" s="196"/>
      <c r="L14" s="58">
        <f t="shared" ref="L14" si="2">IF(D14="",0,K14/D14)</f>
        <v>0</v>
      </c>
    </row>
    <row r="15" spans="1:12" s="162" customFormat="1" x14ac:dyDescent="0.35">
      <c r="A15" s="246"/>
      <c r="B15" s="247"/>
      <c r="C15" s="248"/>
      <c r="D15" s="169"/>
      <c r="E15" s="194"/>
      <c r="F15" s="144"/>
      <c r="G15" s="170">
        <f t="shared" ref="G15" si="3">D15*F15</f>
        <v>0</v>
      </c>
      <c r="H15" s="173"/>
      <c r="I15" s="171">
        <f>ROUND(G15-H15,2)</f>
        <v>0</v>
      </c>
      <c r="J15" s="195" t="str">
        <f t="shared" si="1"/>
        <v>XXXXXXXXXX</v>
      </c>
      <c r="K15" s="196"/>
      <c r="L15" s="165">
        <f t="shared" ref="L15" si="4">IF(D15="",0,K15/D15)</f>
        <v>0</v>
      </c>
    </row>
    <row r="16" spans="1:12" s="162" customFormat="1" ht="6.75" customHeight="1" x14ac:dyDescent="0.35">
      <c r="A16" s="190"/>
      <c r="B16" s="191"/>
      <c r="C16" s="191"/>
      <c r="D16" s="192"/>
      <c r="E16" s="185"/>
      <c r="F16" s="185"/>
      <c r="G16" s="185"/>
      <c r="H16" s="185"/>
      <c r="I16" s="185"/>
      <c r="J16" s="197"/>
      <c r="K16" s="185"/>
      <c r="L16" s="185"/>
    </row>
    <row r="17" spans="1:12" s="162" customFormat="1" ht="15" thickBot="1" x14ac:dyDescent="0.4">
      <c r="A17" s="198" t="s">
        <v>179</v>
      </c>
      <c r="B17" s="199" t="s">
        <v>221</v>
      </c>
      <c r="C17" s="199"/>
      <c r="D17" s="200"/>
      <c r="E17" s="201"/>
      <c r="F17" s="202">
        <f>SUM(F13:F16)</f>
        <v>0</v>
      </c>
      <c r="G17" s="208">
        <f>SUM(G13:G16)</f>
        <v>0</v>
      </c>
      <c r="H17" s="208">
        <f>SUM(H13:H16)</f>
        <v>0</v>
      </c>
      <c r="I17" s="208">
        <f>SUM(I13:I16)</f>
        <v>0</v>
      </c>
      <c r="J17" s="203">
        <f>ROUND(E17-H17,2)</f>
        <v>0</v>
      </c>
      <c r="K17" s="204">
        <f>SUM(K13:K16)</f>
        <v>0</v>
      </c>
      <c r="L17" s="202">
        <f>SUM(L13:L16)</f>
        <v>0</v>
      </c>
    </row>
    <row r="18" spans="1:12" ht="15" thickBot="1" x14ac:dyDescent="0.4">
      <c r="A18" s="190"/>
      <c r="B18" s="191"/>
      <c r="C18" s="191"/>
      <c r="D18" s="192"/>
      <c r="E18" s="205" t="str">
        <f>IF((SUM(E13:E16))&gt;E17,"Please check funding above","")</f>
        <v/>
      </c>
      <c r="F18" s="185"/>
      <c r="G18" s="185"/>
      <c r="H18" s="185"/>
      <c r="I18" s="185"/>
      <c r="J18" s="185"/>
      <c r="K18" s="206">
        <f>MIN(J17,I17)</f>
        <v>0</v>
      </c>
      <c r="L18" s="207" t="s">
        <v>147</v>
      </c>
    </row>
    <row r="19" spans="1:12" x14ac:dyDescent="0.35">
      <c r="A19" s="64"/>
      <c r="B19" s="65"/>
      <c r="C19" s="65"/>
      <c r="D19" s="66"/>
    </row>
    <row r="20" spans="1:12" ht="15.5" x14ac:dyDescent="0.35">
      <c r="A20" s="18" t="s">
        <v>33</v>
      </c>
      <c r="B20" s="19"/>
      <c r="C20" s="19"/>
      <c r="D20" s="19"/>
      <c r="E20" s="19"/>
      <c r="F20" s="19"/>
      <c r="G20" s="19"/>
      <c r="H20" s="19"/>
      <c r="I20" s="19"/>
      <c r="J20" s="67"/>
      <c r="K20" s="68"/>
      <c r="L20" s="69"/>
    </row>
    <row r="21" spans="1:12" s="185" customFormat="1" ht="27.75" customHeight="1" x14ac:dyDescent="0.35">
      <c r="A21"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21" s="348"/>
      <c r="C21" s="348"/>
      <c r="D21" s="348"/>
      <c r="E21" s="348"/>
      <c r="F21" s="348"/>
      <c r="G21" s="348"/>
      <c r="H21" s="348"/>
      <c r="I21" s="348"/>
      <c r="J21" s="348"/>
      <c r="K21" s="348"/>
      <c r="L21" s="349"/>
    </row>
    <row r="22" spans="1:12" s="185" customFormat="1" ht="15.5" x14ac:dyDescent="0.35">
      <c r="A22"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22" s="21"/>
      <c r="C22" s="21"/>
      <c r="D22" s="21"/>
      <c r="E22" s="21"/>
      <c r="F22" s="21"/>
      <c r="G22" s="21"/>
      <c r="H22" s="21"/>
      <c r="I22" s="21"/>
      <c r="J22" s="22"/>
      <c r="K22" s="23"/>
      <c r="L22" s="70"/>
    </row>
    <row r="23" spans="1:12" s="185" customFormat="1" ht="15.5" x14ac:dyDescent="0.35">
      <c r="A23" s="24" t="str">
        <f>Master!$B$32</f>
        <v>By signing this report, I certify that, at time of submission, "YTD Units", "YTD Earnings", "YTD Paid Amounts", and "Amount Due" takes into consideration that DCF is the payer of last resort and do not include units that can be billed to other funding sources.</v>
      </c>
      <c r="B23" s="21"/>
      <c r="C23" s="21"/>
      <c r="D23" s="21"/>
      <c r="E23" s="21"/>
      <c r="F23" s="21"/>
      <c r="G23" s="21"/>
      <c r="H23" s="21"/>
      <c r="I23" s="21"/>
      <c r="J23" s="22"/>
      <c r="K23" s="23"/>
      <c r="L23" s="70"/>
    </row>
    <row r="24" spans="1:12" ht="15.5" x14ac:dyDescent="0.35">
      <c r="A24" s="24"/>
      <c r="B24" s="25"/>
      <c r="C24" s="25"/>
      <c r="D24" s="25"/>
      <c r="E24" s="25"/>
      <c r="F24" s="25"/>
      <c r="G24" s="25"/>
      <c r="H24" s="25"/>
      <c r="I24" s="25"/>
      <c r="J24" s="22"/>
      <c r="K24" s="23"/>
      <c r="L24" s="70"/>
    </row>
    <row r="25" spans="1:12" ht="15.5" x14ac:dyDescent="0.35">
      <c r="A25" s="332">
        <f>Master!$B$35</f>
        <v>0</v>
      </c>
      <c r="B25" s="333"/>
      <c r="C25" s="71"/>
      <c r="D25" s="333">
        <f>Master!$E$35</f>
        <v>0</v>
      </c>
      <c r="E25" s="333"/>
      <c r="F25" s="71"/>
      <c r="G25" s="72">
        <f>Master!$G$35</f>
        <v>0</v>
      </c>
      <c r="H25" s="21"/>
      <c r="I25" s="21"/>
      <c r="J25" s="22"/>
      <c r="K25" s="23"/>
      <c r="L25" s="70"/>
    </row>
    <row r="26" spans="1:12" ht="15.5" x14ac:dyDescent="0.35">
      <c r="A26" s="73" t="s">
        <v>34</v>
      </c>
      <c r="B26" s="74"/>
      <c r="C26" s="31"/>
      <c r="D26" s="30" t="s">
        <v>35</v>
      </c>
      <c r="E26" s="31"/>
      <c r="F26" s="75"/>
      <c r="G26" s="30" t="s">
        <v>36</v>
      </c>
      <c r="H26" s="75"/>
      <c r="I26" s="75"/>
      <c r="J26" s="76"/>
      <c r="K26" s="77"/>
      <c r="L26" s="78"/>
    </row>
    <row r="27" spans="1:12" x14ac:dyDescent="0.35">
      <c r="A27" s="64"/>
      <c r="B27" s="66"/>
      <c r="C27" s="66"/>
      <c r="D27" s="66"/>
    </row>
    <row r="28" spans="1:12" x14ac:dyDescent="0.35">
      <c r="A28" s="64"/>
      <c r="B28" s="66"/>
      <c r="C28" s="66"/>
      <c r="D28" s="66"/>
    </row>
    <row r="29" spans="1:12" x14ac:dyDescent="0.35">
      <c r="A29" s="64"/>
      <c r="B29" s="66"/>
      <c r="C29" s="66"/>
      <c r="D29" s="66"/>
    </row>
    <row r="30" spans="1:12" x14ac:dyDescent="0.35">
      <c r="A30" s="64"/>
      <c r="B30" s="65"/>
      <c r="C30" s="65"/>
      <c r="D30" s="66"/>
    </row>
    <row r="31" spans="1:12" x14ac:dyDescent="0.35">
      <c r="A31" s="64"/>
      <c r="B31" s="65"/>
      <c r="C31" s="65"/>
      <c r="D31" s="66"/>
    </row>
    <row r="32" spans="1:12" x14ac:dyDescent="0.35">
      <c r="A32" s="64"/>
      <c r="B32" s="65"/>
      <c r="C32" s="65"/>
      <c r="D32" s="66"/>
    </row>
    <row r="33" spans="1:4" x14ac:dyDescent="0.35">
      <c r="A33" s="64"/>
      <c r="B33" s="65"/>
      <c r="C33" s="65"/>
      <c r="D33" s="66"/>
    </row>
    <row r="34" spans="1:4" x14ac:dyDescent="0.35">
      <c r="A34" s="64"/>
      <c r="B34" s="65"/>
      <c r="C34" s="65"/>
      <c r="D34" s="66"/>
    </row>
    <row r="35" spans="1:4" x14ac:dyDescent="0.35">
      <c r="A35" s="64"/>
      <c r="B35" s="66"/>
      <c r="C35" s="66"/>
      <c r="D35" s="66"/>
    </row>
    <row r="36" spans="1:4" x14ac:dyDescent="0.35">
      <c r="A36" s="64"/>
      <c r="B36" s="66"/>
      <c r="C36" s="66"/>
    </row>
    <row r="37" spans="1:4" x14ac:dyDescent="0.35">
      <c r="A37" s="64"/>
      <c r="B37" s="66"/>
      <c r="C37" s="66"/>
    </row>
    <row r="38" spans="1:4" x14ac:dyDescent="0.35">
      <c r="A38" s="64"/>
      <c r="B38" s="66"/>
      <c r="C38" s="66"/>
    </row>
    <row r="39" spans="1:4" x14ac:dyDescent="0.35">
      <c r="A39" s="64"/>
      <c r="B39" s="65"/>
      <c r="C39" s="66"/>
    </row>
    <row r="40" spans="1:4" x14ac:dyDescent="0.35">
      <c r="A40" s="64"/>
      <c r="B40" s="65"/>
      <c r="C40" s="66"/>
    </row>
    <row r="41" spans="1:4" x14ac:dyDescent="0.35">
      <c r="A41" s="64"/>
      <c r="B41" s="65"/>
      <c r="C41" s="66"/>
    </row>
    <row r="42" spans="1:4" x14ac:dyDescent="0.35">
      <c r="A42" s="64"/>
      <c r="B42" s="65"/>
      <c r="C42" s="66"/>
    </row>
    <row r="43" spans="1:4" x14ac:dyDescent="0.35">
      <c r="A43" s="64"/>
      <c r="B43" s="65"/>
      <c r="C43" s="66"/>
    </row>
    <row r="44" spans="1:4" x14ac:dyDescent="0.35">
      <c r="A44" s="64"/>
      <c r="B44" s="65"/>
      <c r="C44" s="66"/>
    </row>
    <row r="45" spans="1:4" x14ac:dyDescent="0.35">
      <c r="A45" s="120"/>
      <c r="B45" s="66"/>
      <c r="C45" s="66"/>
    </row>
    <row r="46" spans="1:4" x14ac:dyDescent="0.35">
      <c r="A46" s="79"/>
      <c r="B46" s="80"/>
      <c r="C46" s="80"/>
    </row>
    <row r="47" spans="1:4" x14ac:dyDescent="0.35">
      <c r="A47" s="64"/>
      <c r="B47" s="65"/>
      <c r="C47" s="66"/>
    </row>
    <row r="48" spans="1:4" x14ac:dyDescent="0.35">
      <c r="A48" s="64"/>
      <c r="B48" s="65"/>
      <c r="C48" s="66"/>
    </row>
    <row r="49" spans="1:3" x14ac:dyDescent="0.35">
      <c r="A49" s="64"/>
      <c r="B49" s="65"/>
      <c r="C49" s="66"/>
    </row>
    <row r="50" spans="1:3" x14ac:dyDescent="0.35">
      <c r="A50" s="64"/>
      <c r="B50" s="65"/>
      <c r="C50" s="66"/>
    </row>
    <row r="51" spans="1:3" x14ac:dyDescent="0.35">
      <c r="A51" s="64"/>
      <c r="B51" s="65"/>
      <c r="C51" s="66"/>
    </row>
    <row r="52" spans="1:3" x14ac:dyDescent="0.35">
      <c r="A52" s="64"/>
      <c r="B52" s="65"/>
      <c r="C52" s="66"/>
    </row>
    <row r="53" spans="1:3" x14ac:dyDescent="0.35">
      <c r="A53" s="81"/>
      <c r="B53" s="65"/>
      <c r="C53" s="65"/>
    </row>
    <row r="54" spans="1:3" x14ac:dyDescent="0.35">
      <c r="A54" s="79"/>
      <c r="B54" s="80"/>
      <c r="C54" s="80"/>
    </row>
    <row r="55" spans="1:3" x14ac:dyDescent="0.35">
      <c r="A55" s="64"/>
      <c r="B55" s="65"/>
      <c r="C55" s="66"/>
    </row>
    <row r="56" spans="1:3" x14ac:dyDescent="0.35">
      <c r="A56" s="64"/>
      <c r="B56" s="65"/>
      <c r="C56" s="66"/>
    </row>
    <row r="57" spans="1:3" x14ac:dyDescent="0.35">
      <c r="A57" s="64"/>
      <c r="B57" s="65"/>
      <c r="C57" s="66"/>
    </row>
    <row r="58" spans="1:3" x14ac:dyDescent="0.35">
      <c r="A58" s="64"/>
      <c r="B58" s="65"/>
      <c r="C58" s="66"/>
    </row>
    <row r="59" spans="1:3" x14ac:dyDescent="0.35">
      <c r="A59" s="64"/>
      <c r="B59" s="65"/>
      <c r="C59" s="66"/>
    </row>
    <row r="60" spans="1:3" x14ac:dyDescent="0.35">
      <c r="A60" s="64"/>
      <c r="B60" s="65"/>
      <c r="C60" s="66"/>
    </row>
    <row r="61" spans="1:3" x14ac:dyDescent="0.35">
      <c r="A61" s="79"/>
      <c r="B61" s="66"/>
      <c r="C61" s="66"/>
    </row>
    <row r="62" spans="1:3" x14ac:dyDescent="0.35">
      <c r="A62" s="79"/>
      <c r="B62" s="80"/>
      <c r="C62" s="80"/>
    </row>
    <row r="63" spans="1:3" x14ac:dyDescent="0.35">
      <c r="A63" s="64"/>
      <c r="B63" s="65"/>
      <c r="C63" s="66"/>
    </row>
    <row r="64" spans="1:3" x14ac:dyDescent="0.35">
      <c r="A64" s="64"/>
      <c r="B64" s="65"/>
      <c r="C64" s="66"/>
    </row>
    <row r="65" spans="1:3" x14ac:dyDescent="0.35">
      <c r="A65" s="79"/>
      <c r="B65" s="66"/>
      <c r="C65" s="66"/>
    </row>
    <row r="66" spans="1:3" x14ac:dyDescent="0.35">
      <c r="A66" s="79"/>
      <c r="B66" s="80"/>
      <c r="C66" s="80"/>
    </row>
    <row r="67" spans="1:3" x14ac:dyDescent="0.35">
      <c r="A67" s="64"/>
      <c r="B67" s="65"/>
      <c r="C67" s="66"/>
    </row>
    <row r="68" spans="1:3" x14ac:dyDescent="0.35">
      <c r="A68" s="64"/>
      <c r="B68" s="65"/>
      <c r="C68" s="66"/>
    </row>
    <row r="69" spans="1:3" x14ac:dyDescent="0.35">
      <c r="A69" s="64"/>
      <c r="B69" s="65"/>
      <c r="C69" s="66"/>
    </row>
    <row r="70" spans="1:3" x14ac:dyDescent="0.35">
      <c r="A70" s="64"/>
      <c r="B70" s="65"/>
      <c r="C70" s="66"/>
    </row>
    <row r="71" spans="1:3" x14ac:dyDescent="0.35">
      <c r="A71" s="64"/>
      <c r="B71" s="65"/>
      <c r="C71" s="66"/>
    </row>
    <row r="72" spans="1:3" x14ac:dyDescent="0.35">
      <c r="A72" s="64"/>
      <c r="B72" s="65"/>
      <c r="C72" s="65"/>
    </row>
    <row r="73" spans="1:3" x14ac:dyDescent="0.35">
      <c r="A73" s="82"/>
      <c r="B73" s="121"/>
      <c r="C73" s="80"/>
    </row>
    <row r="74" spans="1:3" x14ac:dyDescent="0.35">
      <c r="A74" s="82"/>
      <c r="B74" s="80"/>
      <c r="C74" s="80"/>
    </row>
    <row r="75" spans="1:3" x14ac:dyDescent="0.35">
      <c r="A75" s="64"/>
      <c r="B75" s="65"/>
      <c r="C75" s="66"/>
    </row>
    <row r="76" spans="1:3" x14ac:dyDescent="0.35">
      <c r="A76" s="64"/>
      <c r="B76" s="65"/>
      <c r="C76" s="66"/>
    </row>
    <row r="77" spans="1:3" x14ac:dyDescent="0.35">
      <c r="A77" s="64"/>
      <c r="B77" s="66"/>
      <c r="C77" s="66"/>
    </row>
    <row r="78" spans="1:3" x14ac:dyDescent="0.35">
      <c r="A78" s="64"/>
      <c r="B78" s="65"/>
      <c r="C78" s="66"/>
    </row>
    <row r="79" spans="1:3" x14ac:dyDescent="0.35">
      <c r="A79" s="64"/>
      <c r="B79" s="65"/>
      <c r="C79" s="66"/>
    </row>
    <row r="80" spans="1:3" x14ac:dyDescent="0.35">
      <c r="A80" s="64"/>
      <c r="B80" s="65"/>
      <c r="C80" s="66"/>
    </row>
    <row r="81" spans="1:3" x14ac:dyDescent="0.35">
      <c r="A81" s="64"/>
      <c r="B81" s="66"/>
      <c r="C81" s="66"/>
    </row>
    <row r="82" spans="1:3" x14ac:dyDescent="0.35">
      <c r="A82" s="64"/>
      <c r="B82" s="66"/>
      <c r="C82" s="66"/>
    </row>
    <row r="83" spans="1:3" x14ac:dyDescent="0.35">
      <c r="A83" s="64"/>
      <c r="B83" s="66"/>
      <c r="C83" s="66"/>
    </row>
    <row r="84" spans="1:3" x14ac:dyDescent="0.35">
      <c r="A84" s="64"/>
      <c r="B84" s="66"/>
      <c r="C84" s="66"/>
    </row>
    <row r="85" spans="1:3" x14ac:dyDescent="0.35">
      <c r="A85" s="64"/>
      <c r="B85" s="65"/>
      <c r="C85" s="66"/>
    </row>
    <row r="86" spans="1:3" x14ac:dyDescent="0.35">
      <c r="A86" s="64"/>
      <c r="B86" s="65"/>
      <c r="C86" s="66"/>
    </row>
    <row r="87" spans="1:3" x14ac:dyDescent="0.35">
      <c r="A87" s="64"/>
      <c r="B87" s="65"/>
      <c r="C87" s="66"/>
    </row>
    <row r="88" spans="1:3" x14ac:dyDescent="0.35">
      <c r="A88" s="64"/>
      <c r="B88" s="65"/>
      <c r="C88" s="66"/>
    </row>
    <row r="89" spans="1:3" x14ac:dyDescent="0.35">
      <c r="A89" s="64"/>
      <c r="B89" s="66"/>
      <c r="C89" s="66"/>
    </row>
    <row r="90" spans="1:3" x14ac:dyDescent="0.35">
      <c r="A90" s="64"/>
      <c r="B90" s="66"/>
      <c r="C90" s="66"/>
    </row>
    <row r="91" spans="1:3" x14ac:dyDescent="0.35">
      <c r="A91" s="64"/>
      <c r="B91" s="66"/>
      <c r="C91" s="66"/>
    </row>
    <row r="92" spans="1:3" x14ac:dyDescent="0.35">
      <c r="A92" s="64"/>
      <c r="B92" s="65"/>
      <c r="C92" s="66"/>
    </row>
    <row r="93" spans="1:3" x14ac:dyDescent="0.35">
      <c r="A93" s="64"/>
      <c r="B93" s="66"/>
      <c r="C93" s="66"/>
    </row>
    <row r="94" spans="1:3" x14ac:dyDescent="0.35">
      <c r="A94" s="84"/>
      <c r="B94" s="122"/>
      <c r="C94" s="85"/>
    </row>
    <row r="95" spans="1:3" x14ac:dyDescent="0.35">
      <c r="A95" s="64"/>
      <c r="B95" s="66"/>
      <c r="C95" s="66"/>
    </row>
    <row r="96" spans="1:3" x14ac:dyDescent="0.35">
      <c r="A96" s="64"/>
      <c r="B96" s="65"/>
      <c r="C96" s="66"/>
    </row>
    <row r="97" spans="1:3" x14ac:dyDescent="0.35">
      <c r="A97" s="83"/>
      <c r="B97" s="123"/>
      <c r="C97" s="124"/>
    </row>
    <row r="98" spans="1:3" x14ac:dyDescent="0.35">
      <c r="A98" s="79"/>
      <c r="B98" s="123"/>
      <c r="C98" s="124"/>
    </row>
    <row r="99" spans="1:3" x14ac:dyDescent="0.35">
      <c r="A99" s="83"/>
      <c r="B99" s="66"/>
      <c r="C99" s="124"/>
    </row>
    <row r="100" spans="1:3" x14ac:dyDescent="0.35">
      <c r="A100" s="83"/>
      <c r="B100" s="66"/>
      <c r="C100" s="124"/>
    </row>
    <row r="101" spans="1:3" x14ac:dyDescent="0.35">
      <c r="A101" s="79"/>
      <c r="B101" s="123"/>
      <c r="C101" s="124"/>
    </row>
  </sheetData>
  <sheetProtection password="DF0A" sheet="1" objects="1" scenarios="1" formatCells="0" formatColumns="0" formatRows="0"/>
  <mergeCells count="14">
    <mergeCell ref="A25:B25"/>
    <mergeCell ref="D25:E25"/>
    <mergeCell ref="C1:E1"/>
    <mergeCell ref="F1:I1"/>
    <mergeCell ref="C2:E2"/>
    <mergeCell ref="F2:I2"/>
    <mergeCell ref="C3:E3"/>
    <mergeCell ref="F3:I3"/>
    <mergeCell ref="C4:E4"/>
    <mergeCell ref="C5:E5"/>
    <mergeCell ref="C6:E6"/>
    <mergeCell ref="C7:E7"/>
    <mergeCell ref="C8:E8"/>
    <mergeCell ref="A21:L21"/>
  </mergeCells>
  <conditionalFormatting sqref="K16">
    <cfRule type="cellIs" dxfId="25" priority="3" operator="greaterThan">
      <formula>K19</formula>
    </cfRule>
  </conditionalFormatting>
  <conditionalFormatting sqref="K17">
    <cfRule type="cellIs" dxfId="24" priority="1" operator="greaterThan">
      <formula>K18</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4:K15">
      <formula1>IF(K14&lt;=MIN(I14,J14), TRUE, FALSE)</formula1>
    </dataValidation>
  </dataValidations>
  <hyperlinks>
    <hyperlink ref="L1" location="Master!A1" display="(Return to Master Tab)"/>
  </hyperlinks>
  <pageMargins left="0.7" right="0.7" top="0.75" bottom="0.75" header="0.3" footer="0.3"/>
  <pageSetup scale="3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25"/>
  <sheetViews>
    <sheetView showGridLines="0" showZeros="0" zoomScaleNormal="100" workbookViewId="0">
      <pane ySplit="12" topLeftCell="A13" activePane="bottomLeft" state="frozen"/>
      <selection activeCell="N76" sqref="N76"/>
      <selection pane="bottomLeft" activeCell="B1" sqref="B1:B8"/>
    </sheetView>
  </sheetViews>
  <sheetFormatPr defaultColWidth="9.08984375" defaultRowHeight="14.5" x14ac:dyDescent="0.35"/>
  <cols>
    <col min="1" max="1" width="8" style="37" customWidth="1"/>
    <col min="2" max="2" width="35.26953125" style="37" customWidth="1"/>
    <col min="3" max="3" width="18.26953125" style="42" customWidth="1"/>
    <col min="4" max="4" width="11.36328125" style="42" customWidth="1"/>
    <col min="5" max="5" width="16.08984375" style="37" customWidth="1"/>
    <col min="6" max="6" width="12.08984375" style="37" customWidth="1"/>
    <col min="7" max="7" width="16.08984375" style="37" customWidth="1"/>
    <col min="8" max="8" width="12" style="37" customWidth="1"/>
    <col min="9" max="9" width="13.6328125" style="37" customWidth="1"/>
    <col min="10" max="10" width="12.6328125" style="37" customWidth="1"/>
    <col min="11" max="11" width="20" style="37" customWidth="1"/>
    <col min="12" max="12" width="17.81640625" style="37" customWidth="1"/>
    <col min="13" max="14" width="17.81640625" style="185" customWidth="1"/>
    <col min="15" max="16" width="14.26953125" style="37" customWidth="1"/>
    <col min="17" max="17" width="13.6328125" style="37" customWidth="1"/>
    <col min="18" max="16384" width="9.08984375" style="37"/>
  </cols>
  <sheetData>
    <row r="1" spans="1:18" x14ac:dyDescent="0.35">
      <c r="A1" s="35" t="str">
        <f>Master!A3</f>
        <v xml:space="preserve">a. </v>
      </c>
      <c r="B1" s="35" t="str">
        <f>Master!B3</f>
        <v>Agency Name:</v>
      </c>
      <c r="C1" s="343">
        <f>Master!C3</f>
        <v>0</v>
      </c>
      <c r="D1" s="343"/>
      <c r="E1" s="343"/>
      <c r="F1" s="343"/>
      <c r="G1" s="344" t="s">
        <v>180</v>
      </c>
      <c r="H1" s="344"/>
      <c r="I1" s="344"/>
      <c r="J1" s="344"/>
      <c r="O1" s="38" t="s">
        <v>39</v>
      </c>
    </row>
    <row r="2" spans="1:18" x14ac:dyDescent="0.35">
      <c r="A2" s="35" t="str">
        <f>Master!A4</f>
        <v xml:space="preserve">b. </v>
      </c>
      <c r="B2" s="35" t="str">
        <f>Master!B4</f>
        <v>Contract No.:</v>
      </c>
      <c r="C2" s="345">
        <f>Master!C4</f>
        <v>0</v>
      </c>
      <c r="D2" s="345"/>
      <c r="E2" s="345"/>
      <c r="F2" s="345"/>
      <c r="G2" s="344" t="s">
        <v>40</v>
      </c>
      <c r="H2" s="344"/>
      <c r="I2" s="344"/>
      <c r="J2" s="344"/>
      <c r="O2" s="39" t="str">
        <f>Master!$G$1</f>
        <v>Rev.05/04/2018</v>
      </c>
    </row>
    <row r="3" spans="1:18" x14ac:dyDescent="0.35">
      <c r="A3" s="35" t="str">
        <f>Master!A5</f>
        <v xml:space="preserve">c. </v>
      </c>
      <c r="B3" s="35" t="str">
        <f>Master!B5</f>
        <v>Month/Year of :</v>
      </c>
      <c r="C3" s="346">
        <f>Master!C5</f>
        <v>0</v>
      </c>
      <c r="D3" s="346"/>
      <c r="E3" s="346"/>
      <c r="F3" s="346"/>
      <c r="I3" s="40"/>
      <c r="O3" s="39" t="str">
        <f>Master!$G$2</f>
        <v>Version: 3.4.16</v>
      </c>
    </row>
    <row r="4" spans="1:18" x14ac:dyDescent="0.35">
      <c r="A4" s="35" t="str">
        <f>Master!A6</f>
        <v xml:space="preserve">d.  </v>
      </c>
      <c r="B4" s="35" t="str">
        <f>Master!B6</f>
        <v># months in the contract:</v>
      </c>
      <c r="C4" s="345">
        <f>Master!C6</f>
        <v>0</v>
      </c>
      <c r="D4" s="345"/>
      <c r="E4" s="345"/>
      <c r="F4" s="345"/>
      <c r="I4" s="40"/>
    </row>
    <row r="5" spans="1:18" x14ac:dyDescent="0.35">
      <c r="A5" s="35" t="str">
        <f>Master!A7</f>
        <v>e.</v>
      </c>
      <c r="B5" s="35" t="str">
        <f>Master!B7</f>
        <v># months remaining (including month in c.):</v>
      </c>
      <c r="C5" s="345">
        <f>Master!C7</f>
        <v>0</v>
      </c>
      <c r="D5" s="345"/>
      <c r="E5" s="345"/>
      <c r="F5" s="345"/>
    </row>
    <row r="6" spans="1:18" x14ac:dyDescent="0.35">
      <c r="A6" s="35" t="str">
        <f>Master!A8</f>
        <v xml:space="preserve">f.  </v>
      </c>
      <c r="B6" s="35" t="str">
        <f>Master!B8</f>
        <v># months incurred (including month in c.):</v>
      </c>
      <c r="C6" s="345">
        <f>Master!C8</f>
        <v>0</v>
      </c>
      <c r="D6" s="345"/>
      <c r="E6" s="345"/>
      <c r="F6" s="345"/>
    </row>
    <row r="7" spans="1:18" x14ac:dyDescent="0.35">
      <c r="A7" s="35" t="str">
        <f>Master!A9</f>
        <v xml:space="preserve">g.  </v>
      </c>
      <c r="B7" s="35" t="str">
        <f>Master!B9</f>
        <v>Federal ID:</v>
      </c>
      <c r="C7" s="345">
        <f>Master!C9</f>
        <v>0</v>
      </c>
      <c r="D7" s="345"/>
      <c r="E7" s="345"/>
      <c r="F7" s="345"/>
    </row>
    <row r="8" spans="1:18" x14ac:dyDescent="0.35">
      <c r="A8" s="35" t="str">
        <f>Master!A10</f>
        <v>h.</v>
      </c>
      <c r="B8" s="35" t="str">
        <f>Master!B10</f>
        <v>Address:</v>
      </c>
      <c r="C8" s="345">
        <f>Master!C10</f>
        <v>0</v>
      </c>
      <c r="D8" s="345"/>
      <c r="E8" s="345"/>
      <c r="F8" s="345"/>
      <c r="G8" s="41"/>
      <c r="H8" s="41"/>
      <c r="I8" s="41"/>
      <c r="J8" s="41"/>
    </row>
    <row r="9" spans="1:18" x14ac:dyDescent="0.35">
      <c r="K9" s="350" t="s">
        <v>166</v>
      </c>
      <c r="L9" s="345"/>
      <c r="M9" s="345"/>
      <c r="N9" s="351"/>
      <c r="O9" s="43" t="s">
        <v>42</v>
      </c>
      <c r="P9" s="43" t="s">
        <v>43</v>
      </c>
    </row>
    <row r="10" spans="1:18" ht="52" x14ac:dyDescent="0.35">
      <c r="A10" s="44" t="s">
        <v>226</v>
      </c>
      <c r="B10" s="44" t="s">
        <v>224</v>
      </c>
      <c r="C10" s="44" t="s">
        <v>44</v>
      </c>
      <c r="D10" s="44" t="s">
        <v>45</v>
      </c>
      <c r="E10" s="44" t="s">
        <v>46</v>
      </c>
      <c r="F10" s="44" t="s">
        <v>47</v>
      </c>
      <c r="G10" s="45" t="s">
        <v>48</v>
      </c>
      <c r="H10" s="45" t="s">
        <v>49</v>
      </c>
      <c r="I10" s="45" t="s">
        <v>50</v>
      </c>
      <c r="J10" s="44" t="s">
        <v>51</v>
      </c>
      <c r="K10" s="44" t="s">
        <v>181</v>
      </c>
      <c r="L10" s="44" t="s">
        <v>182</v>
      </c>
      <c r="M10" s="186" t="s">
        <v>331</v>
      </c>
      <c r="N10" s="186" t="s">
        <v>319</v>
      </c>
      <c r="O10" s="44" t="s">
        <v>56</v>
      </c>
      <c r="P10" s="44" t="s">
        <v>57</v>
      </c>
    </row>
    <row r="11" spans="1:18" x14ac:dyDescent="0.35">
      <c r="A11" s="46"/>
      <c r="B11" s="46"/>
      <c r="C11" s="46"/>
      <c r="D11" s="46"/>
      <c r="E11" s="46"/>
      <c r="F11" s="46"/>
      <c r="G11" s="47" t="s">
        <v>58</v>
      </c>
      <c r="H11" s="47"/>
      <c r="I11" s="47"/>
      <c r="J11" s="48"/>
      <c r="K11" s="48" t="s">
        <v>183</v>
      </c>
      <c r="L11" s="48" t="s">
        <v>184</v>
      </c>
      <c r="M11" s="48" t="s">
        <v>351</v>
      </c>
      <c r="N11" s="48" t="s">
        <v>318</v>
      </c>
      <c r="O11" s="48" t="s">
        <v>185</v>
      </c>
      <c r="P11" s="48" t="s">
        <v>64</v>
      </c>
    </row>
    <row r="12" spans="1:18" x14ac:dyDescent="0.35">
      <c r="A12" s="49" t="s">
        <v>65</v>
      </c>
      <c r="B12" s="49" t="s">
        <v>66</v>
      </c>
      <c r="C12" s="49" t="s">
        <v>67</v>
      </c>
      <c r="D12" s="49" t="s">
        <v>68</v>
      </c>
      <c r="E12" s="49" t="s">
        <v>69</v>
      </c>
      <c r="F12" s="49" t="s">
        <v>70</v>
      </c>
      <c r="G12" s="49" t="s">
        <v>71</v>
      </c>
      <c r="H12" s="49" t="s">
        <v>72</v>
      </c>
      <c r="I12" s="49" t="s">
        <v>73</v>
      </c>
      <c r="J12" s="49" t="s">
        <v>74</v>
      </c>
      <c r="K12" s="49" t="s">
        <v>75</v>
      </c>
      <c r="L12" s="49" t="s">
        <v>76</v>
      </c>
      <c r="M12" s="49" t="s">
        <v>77</v>
      </c>
      <c r="N12" s="306" t="s">
        <v>78</v>
      </c>
      <c r="O12" s="49" t="s">
        <v>79</v>
      </c>
      <c r="P12" s="49" t="s">
        <v>80</v>
      </c>
    </row>
    <row r="13" spans="1:18" ht="5.25" customHeight="1" x14ac:dyDescent="0.35">
      <c r="A13" s="50"/>
      <c r="B13" s="50"/>
      <c r="C13" s="50"/>
      <c r="D13" s="50"/>
      <c r="E13" s="50"/>
      <c r="F13" s="50"/>
      <c r="G13" s="50"/>
      <c r="H13" s="50"/>
      <c r="I13" s="50"/>
      <c r="J13" s="50"/>
      <c r="K13" s="50"/>
      <c r="L13" s="50"/>
      <c r="M13" s="50"/>
      <c r="N13" s="50"/>
      <c r="O13" s="50"/>
    </row>
    <row r="14" spans="1:18" ht="15.75" customHeight="1" x14ac:dyDescent="0.35">
      <c r="A14" s="51"/>
      <c r="B14" s="52" t="s">
        <v>81</v>
      </c>
      <c r="C14" s="50"/>
      <c r="D14" s="50"/>
      <c r="E14" s="50"/>
      <c r="F14" s="50"/>
      <c r="G14" s="50"/>
      <c r="H14" s="50"/>
      <c r="I14" s="50"/>
      <c r="J14" s="50"/>
      <c r="K14" s="50"/>
      <c r="L14" s="50"/>
      <c r="M14" s="50"/>
      <c r="N14" s="50"/>
      <c r="O14" s="50"/>
      <c r="P14" s="50"/>
      <c r="Q14" s="50"/>
      <c r="R14" s="50"/>
    </row>
    <row r="15" spans="1:18" ht="15.75" customHeight="1" x14ac:dyDescent="0.35">
      <c r="A15" s="53">
        <v>18</v>
      </c>
      <c r="B15" s="61" t="s">
        <v>82</v>
      </c>
      <c r="C15" s="55" t="s">
        <v>83</v>
      </c>
      <c r="D15" s="55" t="s">
        <v>84</v>
      </c>
      <c r="E15" s="55" t="s">
        <v>85</v>
      </c>
      <c r="F15" s="56" t="s">
        <v>85</v>
      </c>
      <c r="G15" s="57"/>
      <c r="H15" s="57"/>
      <c r="I15" s="57"/>
      <c r="J15" s="58">
        <f>SUM(H15:I15)</f>
        <v>0</v>
      </c>
      <c r="K15" s="57"/>
      <c r="L15" s="59"/>
      <c r="M15" s="57"/>
      <c r="N15" s="59"/>
      <c r="O15" s="58">
        <f>G15-J15-K15-L15-M15-N15</f>
        <v>0</v>
      </c>
      <c r="P15" s="57"/>
    </row>
    <row r="16" spans="1:18" x14ac:dyDescent="0.35">
      <c r="A16" s="53">
        <v>19</v>
      </c>
      <c r="B16" s="61" t="s">
        <v>86</v>
      </c>
      <c r="C16" s="55" t="s">
        <v>83</v>
      </c>
      <c r="D16" s="55" t="s">
        <v>84</v>
      </c>
      <c r="E16" s="55" t="s">
        <v>85</v>
      </c>
      <c r="F16" s="56" t="s">
        <v>85</v>
      </c>
      <c r="G16" s="57"/>
      <c r="H16" s="57"/>
      <c r="I16" s="57"/>
      <c r="J16" s="58">
        <f t="shared" ref="J16:J23" si="0">SUM(H16:I16)</f>
        <v>0</v>
      </c>
      <c r="K16" s="57"/>
      <c r="L16" s="59"/>
      <c r="M16" s="57"/>
      <c r="N16" s="59"/>
      <c r="O16" s="165">
        <f t="shared" ref="O16:O23" si="1">G16-J16-K16-L16-M16-N16</f>
        <v>0</v>
      </c>
      <c r="P16" s="57"/>
    </row>
    <row r="17" spans="1:18" x14ac:dyDescent="0.35">
      <c r="A17" s="53">
        <v>20</v>
      </c>
      <c r="B17" s="61" t="s">
        <v>87</v>
      </c>
      <c r="C17" s="55" t="s">
        <v>83</v>
      </c>
      <c r="D17" s="55" t="s">
        <v>84</v>
      </c>
      <c r="E17" s="55" t="s">
        <v>85</v>
      </c>
      <c r="F17" s="55" t="s">
        <v>85</v>
      </c>
      <c r="G17" s="57"/>
      <c r="H17" s="57"/>
      <c r="I17" s="57"/>
      <c r="J17" s="58">
        <f t="shared" si="0"/>
        <v>0</v>
      </c>
      <c r="K17" s="57"/>
      <c r="L17" s="59"/>
      <c r="M17" s="59"/>
      <c r="N17" s="59"/>
      <c r="O17" s="165">
        <f t="shared" si="1"/>
        <v>0</v>
      </c>
      <c r="P17" s="57"/>
    </row>
    <row r="18" spans="1:18" x14ac:dyDescent="0.35">
      <c r="A18" s="53">
        <v>21</v>
      </c>
      <c r="B18" s="61" t="s">
        <v>88</v>
      </c>
      <c r="C18" s="55" t="s">
        <v>83</v>
      </c>
      <c r="D18" s="55" t="s">
        <v>84</v>
      </c>
      <c r="E18" s="55" t="s">
        <v>85</v>
      </c>
      <c r="F18" s="55" t="s">
        <v>85</v>
      </c>
      <c r="G18" s="57"/>
      <c r="H18" s="57"/>
      <c r="I18" s="57"/>
      <c r="J18" s="58">
        <f t="shared" si="0"/>
        <v>0</v>
      </c>
      <c r="K18" s="57"/>
      <c r="L18" s="59"/>
      <c r="M18" s="59"/>
      <c r="N18" s="59"/>
      <c r="O18" s="165">
        <f t="shared" si="1"/>
        <v>0</v>
      </c>
      <c r="P18" s="57"/>
    </row>
    <row r="19" spans="1:18" x14ac:dyDescent="0.35">
      <c r="A19" s="53">
        <v>36</v>
      </c>
      <c r="B19" s="54" t="s">
        <v>89</v>
      </c>
      <c r="C19" s="55" t="s">
        <v>83</v>
      </c>
      <c r="D19" s="55" t="s">
        <v>84</v>
      </c>
      <c r="E19" s="55" t="s">
        <v>85</v>
      </c>
      <c r="F19" s="56" t="s">
        <v>85</v>
      </c>
      <c r="G19" s="57"/>
      <c r="H19" s="57"/>
      <c r="I19" s="57"/>
      <c r="J19" s="58">
        <f t="shared" si="0"/>
        <v>0</v>
      </c>
      <c r="K19" s="57"/>
      <c r="L19" s="59"/>
      <c r="M19" s="59"/>
      <c r="N19" s="59"/>
      <c r="O19" s="165">
        <f t="shared" si="1"/>
        <v>0</v>
      </c>
      <c r="P19" s="57"/>
    </row>
    <row r="20" spans="1:18" x14ac:dyDescent="0.35">
      <c r="A20" s="53">
        <v>37</v>
      </c>
      <c r="B20" s="54" t="s">
        <v>90</v>
      </c>
      <c r="C20" s="55" t="s">
        <v>83</v>
      </c>
      <c r="D20" s="55" t="s">
        <v>84</v>
      </c>
      <c r="E20" s="55" t="s">
        <v>85</v>
      </c>
      <c r="F20" s="56" t="s">
        <v>85</v>
      </c>
      <c r="G20" s="57"/>
      <c r="H20" s="57"/>
      <c r="I20" s="57"/>
      <c r="J20" s="58">
        <f t="shared" si="0"/>
        <v>0</v>
      </c>
      <c r="K20" s="57"/>
      <c r="L20" s="59"/>
      <c r="M20" s="59"/>
      <c r="N20" s="59"/>
      <c r="O20" s="165">
        <f t="shared" si="1"/>
        <v>0</v>
      </c>
      <c r="P20" s="57"/>
    </row>
    <row r="21" spans="1:18" x14ac:dyDescent="0.35">
      <c r="A21" s="53">
        <v>38</v>
      </c>
      <c r="B21" s="54" t="s">
        <v>91</v>
      </c>
      <c r="C21" s="55" t="s">
        <v>83</v>
      </c>
      <c r="D21" s="55" t="s">
        <v>84</v>
      </c>
      <c r="E21" s="55" t="s">
        <v>85</v>
      </c>
      <c r="F21" s="56" t="s">
        <v>85</v>
      </c>
      <c r="G21" s="57"/>
      <c r="H21" s="57"/>
      <c r="I21" s="57"/>
      <c r="J21" s="58">
        <f t="shared" si="0"/>
        <v>0</v>
      </c>
      <c r="K21" s="57"/>
      <c r="L21" s="59"/>
      <c r="M21" s="59"/>
      <c r="N21" s="59"/>
      <c r="O21" s="165">
        <f t="shared" si="1"/>
        <v>0</v>
      </c>
      <c r="P21" s="57"/>
    </row>
    <row r="22" spans="1:18" x14ac:dyDescent="0.35">
      <c r="A22" s="60"/>
      <c r="B22" s="188"/>
      <c r="C22" s="188"/>
      <c r="D22" s="188"/>
      <c r="E22" s="188"/>
      <c r="F22" s="188"/>
      <c r="G22" s="57"/>
      <c r="H22" s="57"/>
      <c r="I22" s="57"/>
      <c r="J22" s="58">
        <f t="shared" si="0"/>
        <v>0</v>
      </c>
      <c r="K22" s="57"/>
      <c r="L22" s="59"/>
      <c r="M22" s="59"/>
      <c r="N22" s="59"/>
      <c r="O22" s="165">
        <f t="shared" si="1"/>
        <v>0</v>
      </c>
      <c r="P22" s="57"/>
      <c r="Q22" s="141"/>
      <c r="R22" s="142"/>
    </row>
    <row r="23" spans="1:18" x14ac:dyDescent="0.35">
      <c r="A23" s="187"/>
      <c r="B23" s="188"/>
      <c r="C23" s="188"/>
      <c r="D23" s="188"/>
      <c r="E23" s="188"/>
      <c r="F23" s="188"/>
      <c r="G23" s="57"/>
      <c r="H23" s="57"/>
      <c r="I23" s="57"/>
      <c r="J23" s="58">
        <f t="shared" si="0"/>
        <v>0</v>
      </c>
      <c r="K23" s="57"/>
      <c r="L23" s="59"/>
      <c r="M23" s="59"/>
      <c r="N23" s="59"/>
      <c r="O23" s="165">
        <f t="shared" si="1"/>
        <v>0</v>
      </c>
      <c r="P23" s="57"/>
      <c r="Q23" s="141"/>
      <c r="R23" s="142"/>
    </row>
    <row r="24" spans="1:18" ht="5.25" customHeight="1" x14ac:dyDescent="0.35">
      <c r="A24" s="50"/>
      <c r="B24" s="50"/>
      <c r="C24" s="50"/>
      <c r="D24" s="50"/>
      <c r="E24" s="50"/>
      <c r="F24" s="50"/>
      <c r="G24" s="50"/>
      <c r="H24" s="50"/>
      <c r="I24" s="50"/>
      <c r="J24" s="50"/>
      <c r="K24" s="50"/>
      <c r="L24" s="50"/>
      <c r="M24" s="50"/>
      <c r="N24" s="50"/>
      <c r="O24" s="50"/>
      <c r="P24" s="50"/>
      <c r="Q24" s="50"/>
      <c r="R24" s="50"/>
    </row>
    <row r="25" spans="1:18" ht="5.25" customHeight="1" x14ac:dyDescent="0.35">
      <c r="A25" s="50"/>
      <c r="B25" s="50"/>
      <c r="C25" s="50"/>
      <c r="D25" s="50"/>
      <c r="E25" s="50"/>
      <c r="F25" s="50"/>
      <c r="G25" s="50"/>
      <c r="H25" s="50"/>
      <c r="I25" s="50"/>
      <c r="J25" s="50"/>
      <c r="K25" s="50"/>
      <c r="L25" s="50"/>
      <c r="M25" s="50"/>
      <c r="N25" s="50"/>
      <c r="O25" s="50"/>
      <c r="P25" s="50"/>
      <c r="Q25" s="50"/>
      <c r="R25" s="50"/>
    </row>
    <row r="26" spans="1:18" ht="5.25" customHeight="1" x14ac:dyDescent="0.35">
      <c r="A26" s="50"/>
      <c r="B26" s="50"/>
      <c r="C26" s="50"/>
      <c r="D26" s="50"/>
      <c r="E26" s="50"/>
      <c r="F26" s="50"/>
      <c r="G26" s="50"/>
      <c r="H26" s="50"/>
      <c r="I26" s="50"/>
      <c r="J26" s="50"/>
      <c r="K26" s="50"/>
      <c r="L26" s="50"/>
      <c r="M26" s="50"/>
      <c r="N26" s="50"/>
      <c r="O26" s="50"/>
      <c r="P26" s="50"/>
      <c r="Q26" s="50"/>
      <c r="R26" s="50"/>
    </row>
    <row r="27" spans="1:18" ht="15.75" customHeight="1" x14ac:dyDescent="0.35">
      <c r="A27" s="51"/>
      <c r="B27" s="52" t="s">
        <v>92</v>
      </c>
      <c r="C27" s="50"/>
      <c r="D27" s="50"/>
      <c r="E27" s="50"/>
      <c r="F27" s="50"/>
      <c r="G27" s="50"/>
      <c r="H27" s="50"/>
      <c r="I27" s="50"/>
      <c r="J27" s="50"/>
      <c r="K27" s="50"/>
      <c r="L27" s="50"/>
      <c r="M27" s="50"/>
      <c r="N27" s="50"/>
      <c r="O27" s="50"/>
      <c r="P27" s="50"/>
      <c r="Q27" s="50"/>
      <c r="R27" s="50"/>
    </row>
    <row r="28" spans="1:18" x14ac:dyDescent="0.35">
      <c r="A28" s="53">
        <v>29</v>
      </c>
      <c r="B28" s="61" t="s">
        <v>93</v>
      </c>
      <c r="C28" s="55" t="s">
        <v>83</v>
      </c>
      <c r="D28" s="55" t="s">
        <v>84</v>
      </c>
      <c r="E28" s="55" t="s">
        <v>94</v>
      </c>
      <c r="F28" s="56" t="s">
        <v>95</v>
      </c>
      <c r="G28" s="57"/>
      <c r="H28" s="57"/>
      <c r="I28" s="57"/>
      <c r="J28" s="58">
        <f>SUM(H28:I28)</f>
        <v>0</v>
      </c>
      <c r="K28" s="57"/>
      <c r="L28" s="59"/>
      <c r="M28" s="57"/>
      <c r="N28" s="59"/>
      <c r="O28" s="165">
        <f t="shared" ref="O28:O62" si="2">G28-J28-K28-L28-M28-N28</f>
        <v>0</v>
      </c>
      <c r="P28" s="57"/>
    </row>
    <row r="29" spans="1:18" x14ac:dyDescent="0.35">
      <c r="A29" s="53">
        <v>43</v>
      </c>
      <c r="B29" s="61" t="s">
        <v>96</v>
      </c>
      <c r="C29" s="55" t="s">
        <v>83</v>
      </c>
      <c r="D29" s="55" t="s">
        <v>84</v>
      </c>
      <c r="E29" s="55" t="s">
        <v>94</v>
      </c>
      <c r="F29" s="55" t="s">
        <v>95</v>
      </c>
      <c r="G29" s="57"/>
      <c r="H29" s="57"/>
      <c r="I29" s="57"/>
      <c r="J29" s="58">
        <f t="shared" ref="J29:J62" si="3">SUM(H29:I29)</f>
        <v>0</v>
      </c>
      <c r="K29" s="57"/>
      <c r="L29" s="59"/>
      <c r="M29" s="57"/>
      <c r="N29" s="59"/>
      <c r="O29" s="165">
        <f t="shared" si="2"/>
        <v>0</v>
      </c>
      <c r="P29" s="57"/>
    </row>
    <row r="30" spans="1:18" x14ac:dyDescent="0.35">
      <c r="A30" s="53">
        <v>1</v>
      </c>
      <c r="B30" s="61" t="s">
        <v>97</v>
      </c>
      <c r="C30" s="55" t="s">
        <v>83</v>
      </c>
      <c r="D30" s="55" t="s">
        <v>84</v>
      </c>
      <c r="E30" s="55" t="s">
        <v>94</v>
      </c>
      <c r="F30" s="55" t="s">
        <v>95</v>
      </c>
      <c r="G30" s="57"/>
      <c r="H30" s="57"/>
      <c r="I30" s="57"/>
      <c r="J30" s="58">
        <f t="shared" si="3"/>
        <v>0</v>
      </c>
      <c r="K30" s="57"/>
      <c r="L30" s="59"/>
      <c r="M30" s="57"/>
      <c r="N30" s="59"/>
      <c r="O30" s="165">
        <f t="shared" si="2"/>
        <v>0</v>
      </c>
      <c r="P30" s="57"/>
    </row>
    <row r="31" spans="1:18" x14ac:dyDescent="0.35">
      <c r="A31" s="53">
        <v>2</v>
      </c>
      <c r="B31" s="61" t="s">
        <v>98</v>
      </c>
      <c r="C31" s="55" t="s">
        <v>83</v>
      </c>
      <c r="D31" s="55" t="s">
        <v>84</v>
      </c>
      <c r="E31" s="55" t="s">
        <v>94</v>
      </c>
      <c r="F31" s="55" t="s">
        <v>95</v>
      </c>
      <c r="G31" s="57"/>
      <c r="H31" s="57"/>
      <c r="I31" s="57"/>
      <c r="J31" s="58">
        <f t="shared" si="3"/>
        <v>0</v>
      </c>
      <c r="K31" s="57"/>
      <c r="L31" s="57"/>
      <c r="M31" s="57"/>
      <c r="N31" s="59"/>
      <c r="O31" s="165">
        <f t="shared" si="2"/>
        <v>0</v>
      </c>
      <c r="P31" s="57"/>
    </row>
    <row r="32" spans="1:18" hidden="1" x14ac:dyDescent="0.35">
      <c r="A32" s="53"/>
      <c r="B32" s="61"/>
      <c r="C32" s="55"/>
      <c r="D32" s="55"/>
      <c r="E32" s="55"/>
      <c r="F32" s="55"/>
      <c r="G32" s="57"/>
      <c r="H32" s="57"/>
      <c r="I32" s="57"/>
      <c r="J32" s="58">
        <f t="shared" si="3"/>
        <v>0</v>
      </c>
      <c r="K32" s="57"/>
      <c r="L32" s="59"/>
      <c r="M32" s="59"/>
      <c r="N32" s="59"/>
      <c r="O32" s="165">
        <f t="shared" si="2"/>
        <v>0</v>
      </c>
      <c r="P32" s="57"/>
    </row>
    <row r="33" spans="1:16" hidden="1" x14ac:dyDescent="0.35">
      <c r="A33" s="53"/>
      <c r="B33" s="61"/>
      <c r="C33" s="55"/>
      <c r="D33" s="55"/>
      <c r="E33" s="55"/>
      <c r="F33" s="55"/>
      <c r="G33" s="57"/>
      <c r="H33" s="57"/>
      <c r="I33" s="57"/>
      <c r="J33" s="58">
        <f t="shared" si="3"/>
        <v>0</v>
      </c>
      <c r="K33" s="57"/>
      <c r="L33" s="59"/>
      <c r="M33" s="59"/>
      <c r="N33" s="59"/>
      <c r="O33" s="165">
        <f t="shared" si="2"/>
        <v>0</v>
      </c>
      <c r="P33" s="57"/>
    </row>
    <row r="34" spans="1:16" x14ac:dyDescent="0.35">
      <c r="A34" s="53">
        <v>5</v>
      </c>
      <c r="B34" s="54" t="s">
        <v>99</v>
      </c>
      <c r="C34" s="55" t="s">
        <v>83</v>
      </c>
      <c r="D34" s="55" t="s">
        <v>84</v>
      </c>
      <c r="E34" s="164" t="s">
        <v>94</v>
      </c>
      <c r="F34" s="164" t="s">
        <v>95</v>
      </c>
      <c r="G34" s="57"/>
      <c r="H34" s="57"/>
      <c r="I34" s="57"/>
      <c r="J34" s="58">
        <f t="shared" si="3"/>
        <v>0</v>
      </c>
      <c r="K34" s="57"/>
      <c r="L34" s="59"/>
      <c r="M34" s="59"/>
      <c r="N34" s="59"/>
      <c r="O34" s="165">
        <f t="shared" si="2"/>
        <v>0</v>
      </c>
      <c r="P34" s="57"/>
    </row>
    <row r="35" spans="1:16" x14ac:dyDescent="0.35">
      <c r="A35" s="53">
        <v>6</v>
      </c>
      <c r="B35" s="54" t="s">
        <v>227</v>
      </c>
      <c r="C35" s="55" t="s">
        <v>83</v>
      </c>
      <c r="D35" s="55" t="s">
        <v>84</v>
      </c>
      <c r="E35" s="164" t="s">
        <v>94</v>
      </c>
      <c r="F35" s="164" t="s">
        <v>95</v>
      </c>
      <c r="G35" s="57"/>
      <c r="H35" s="57"/>
      <c r="I35" s="57"/>
      <c r="J35" s="58">
        <f t="shared" si="3"/>
        <v>0</v>
      </c>
      <c r="K35" s="57"/>
      <c r="L35" s="59"/>
      <c r="M35" s="57"/>
      <c r="N35" s="59"/>
      <c r="O35" s="165">
        <f t="shared" si="2"/>
        <v>0</v>
      </c>
      <c r="P35" s="57"/>
    </row>
    <row r="36" spans="1:16" x14ac:dyDescent="0.35">
      <c r="A36" s="53">
        <v>28</v>
      </c>
      <c r="B36" s="61" t="s">
        <v>103</v>
      </c>
      <c r="C36" s="55" t="s">
        <v>83</v>
      </c>
      <c r="D36" s="55" t="s">
        <v>84</v>
      </c>
      <c r="E36" s="55" t="s">
        <v>104</v>
      </c>
      <c r="F36" s="56" t="s">
        <v>230</v>
      </c>
      <c r="G36" s="57"/>
      <c r="H36" s="57"/>
      <c r="I36" s="57"/>
      <c r="J36" s="58">
        <f t="shared" si="3"/>
        <v>0</v>
      </c>
      <c r="K36" s="57"/>
      <c r="L36" s="59"/>
      <c r="M36" s="57"/>
      <c r="N36" s="57"/>
      <c r="O36" s="165">
        <f t="shared" si="2"/>
        <v>0</v>
      </c>
      <c r="P36" s="57"/>
    </row>
    <row r="37" spans="1:16" x14ac:dyDescent="0.35">
      <c r="A37" s="53">
        <v>8</v>
      </c>
      <c r="B37" s="61" t="s">
        <v>105</v>
      </c>
      <c r="C37" s="55" t="s">
        <v>83</v>
      </c>
      <c r="D37" s="55" t="s">
        <v>84</v>
      </c>
      <c r="E37" s="62" t="s">
        <v>94</v>
      </c>
      <c r="F37" s="56" t="s">
        <v>95</v>
      </c>
      <c r="G37" s="57"/>
      <c r="H37" s="57"/>
      <c r="I37" s="57"/>
      <c r="J37" s="58">
        <f t="shared" si="3"/>
        <v>0</v>
      </c>
      <c r="K37" s="57"/>
      <c r="L37" s="59"/>
      <c r="M37" s="57"/>
      <c r="N37" s="59"/>
      <c r="O37" s="165">
        <f t="shared" si="2"/>
        <v>0</v>
      </c>
      <c r="P37" s="57"/>
    </row>
    <row r="38" spans="1:16" x14ac:dyDescent="0.35">
      <c r="A38" s="53">
        <v>42</v>
      </c>
      <c r="B38" s="61" t="s">
        <v>107</v>
      </c>
      <c r="C38" s="55" t="s">
        <v>83</v>
      </c>
      <c r="D38" s="55" t="s">
        <v>84</v>
      </c>
      <c r="E38" s="55" t="s">
        <v>94</v>
      </c>
      <c r="F38" s="56" t="s">
        <v>95</v>
      </c>
      <c r="G38" s="57"/>
      <c r="H38" s="57"/>
      <c r="I38" s="57"/>
      <c r="J38" s="58">
        <f t="shared" si="3"/>
        <v>0</v>
      </c>
      <c r="K38" s="59"/>
      <c r="L38" s="57"/>
      <c r="M38" s="59"/>
      <c r="N38" s="59"/>
      <c r="O38" s="165">
        <f t="shared" si="2"/>
        <v>0</v>
      </c>
      <c r="P38" s="57"/>
    </row>
    <row r="39" spans="1:16" x14ac:dyDescent="0.35">
      <c r="A39" s="53">
        <v>11</v>
      </c>
      <c r="B39" s="61" t="s">
        <v>108</v>
      </c>
      <c r="C39" s="55" t="s">
        <v>83</v>
      </c>
      <c r="D39" s="55" t="s">
        <v>84</v>
      </c>
      <c r="E39" s="55" t="s">
        <v>94</v>
      </c>
      <c r="F39" s="56" t="s">
        <v>95</v>
      </c>
      <c r="G39" s="57"/>
      <c r="H39" s="57"/>
      <c r="I39" s="57"/>
      <c r="J39" s="58">
        <f t="shared" si="3"/>
        <v>0</v>
      </c>
      <c r="K39" s="59"/>
      <c r="L39" s="57"/>
      <c r="M39" s="59"/>
      <c r="N39" s="59"/>
      <c r="O39" s="165">
        <f t="shared" si="2"/>
        <v>0</v>
      </c>
      <c r="P39" s="57"/>
    </row>
    <row r="40" spans="1:16" x14ac:dyDescent="0.35">
      <c r="A40" s="53">
        <v>12</v>
      </c>
      <c r="B40" s="61" t="s">
        <v>109</v>
      </c>
      <c r="C40" s="55" t="s">
        <v>83</v>
      </c>
      <c r="D40" s="55" t="s">
        <v>84</v>
      </c>
      <c r="E40" s="55" t="s">
        <v>94</v>
      </c>
      <c r="F40" s="56" t="s">
        <v>95</v>
      </c>
      <c r="G40" s="57"/>
      <c r="H40" s="57"/>
      <c r="I40" s="57"/>
      <c r="J40" s="58">
        <f t="shared" si="3"/>
        <v>0</v>
      </c>
      <c r="K40" s="57"/>
      <c r="L40" s="57"/>
      <c r="M40" s="57"/>
      <c r="N40" s="59"/>
      <c r="O40" s="165">
        <f t="shared" si="2"/>
        <v>0</v>
      </c>
      <c r="P40" s="59"/>
    </row>
    <row r="41" spans="1:16" x14ac:dyDescent="0.35">
      <c r="A41" s="53">
        <v>13</v>
      </c>
      <c r="B41" s="61" t="s">
        <v>228</v>
      </c>
      <c r="C41" s="55" t="s">
        <v>83</v>
      </c>
      <c r="D41" s="55" t="s">
        <v>84</v>
      </c>
      <c r="E41" s="55" t="s">
        <v>186</v>
      </c>
      <c r="F41" s="56" t="s">
        <v>186</v>
      </c>
      <c r="G41" s="57"/>
      <c r="H41" s="57"/>
      <c r="I41" s="57"/>
      <c r="J41" s="58">
        <f t="shared" si="3"/>
        <v>0</v>
      </c>
      <c r="K41" s="57"/>
      <c r="L41" s="59"/>
      <c r="M41" s="57"/>
      <c r="N41" s="59"/>
      <c r="O41" s="165">
        <f t="shared" si="2"/>
        <v>0</v>
      </c>
      <c r="P41" s="57"/>
    </row>
    <row r="42" spans="1:16" x14ac:dyDescent="0.35">
      <c r="A42" s="53">
        <v>35</v>
      </c>
      <c r="B42" s="61" t="s">
        <v>110</v>
      </c>
      <c r="C42" s="55" t="s">
        <v>83</v>
      </c>
      <c r="D42" s="55" t="s">
        <v>84</v>
      </c>
      <c r="E42" s="55" t="s">
        <v>94</v>
      </c>
      <c r="F42" s="55" t="s">
        <v>95</v>
      </c>
      <c r="G42" s="57"/>
      <c r="H42" s="57"/>
      <c r="I42" s="57"/>
      <c r="J42" s="58">
        <f t="shared" si="3"/>
        <v>0</v>
      </c>
      <c r="K42" s="57"/>
      <c r="L42" s="57"/>
      <c r="M42" s="57"/>
      <c r="N42" s="59"/>
      <c r="O42" s="165">
        <f t="shared" si="2"/>
        <v>0</v>
      </c>
      <c r="P42" s="57"/>
    </row>
    <row r="43" spans="1:16" x14ac:dyDescent="0.35">
      <c r="A43" s="53">
        <v>14</v>
      </c>
      <c r="B43" s="61" t="s">
        <v>111</v>
      </c>
      <c r="C43" s="55" t="s">
        <v>83</v>
      </c>
      <c r="D43" s="55" t="s">
        <v>84</v>
      </c>
      <c r="E43" s="55" t="s">
        <v>94</v>
      </c>
      <c r="F43" s="56" t="s">
        <v>95</v>
      </c>
      <c r="G43" s="57"/>
      <c r="H43" s="57"/>
      <c r="I43" s="57"/>
      <c r="J43" s="58">
        <f t="shared" si="3"/>
        <v>0</v>
      </c>
      <c r="K43" s="57"/>
      <c r="L43" s="57"/>
      <c r="M43" s="57"/>
      <c r="N43" s="59"/>
      <c r="O43" s="165">
        <f t="shared" si="2"/>
        <v>0</v>
      </c>
      <c r="P43" s="57"/>
    </row>
    <row r="44" spans="1:16" x14ac:dyDescent="0.35">
      <c r="A44" s="53">
        <v>15</v>
      </c>
      <c r="B44" s="61" t="s">
        <v>241</v>
      </c>
      <c r="C44" s="251" t="s">
        <v>83</v>
      </c>
      <c r="D44" s="55" t="s">
        <v>84</v>
      </c>
      <c r="E44" s="55" t="s">
        <v>94</v>
      </c>
      <c r="F44" s="56" t="s">
        <v>95</v>
      </c>
      <c r="G44" s="57"/>
      <c r="H44" s="57"/>
      <c r="I44" s="57"/>
      <c r="J44" s="58">
        <f t="shared" si="3"/>
        <v>0</v>
      </c>
      <c r="K44" s="57"/>
      <c r="L44" s="59"/>
      <c r="M44" s="57"/>
      <c r="N44" s="59"/>
      <c r="O44" s="165">
        <f t="shared" si="2"/>
        <v>0</v>
      </c>
      <c r="P44" s="57"/>
    </row>
    <row r="45" spans="1:16" s="185" customFormat="1" x14ac:dyDescent="0.35">
      <c r="A45" s="249">
        <v>15</v>
      </c>
      <c r="B45" s="253" t="s">
        <v>242</v>
      </c>
      <c r="C45" s="251" t="s">
        <v>101</v>
      </c>
      <c r="D45" s="251" t="s">
        <v>84</v>
      </c>
      <c r="E45" s="251" t="s">
        <v>94</v>
      </c>
      <c r="F45" s="252" t="s">
        <v>95</v>
      </c>
      <c r="G45" s="57"/>
      <c r="H45" s="57"/>
      <c r="I45" s="57"/>
      <c r="J45" s="165">
        <f t="shared" ref="J45" si="4">SUM(H45:I45)</f>
        <v>0</v>
      </c>
      <c r="K45" s="57"/>
      <c r="L45" s="59"/>
      <c r="M45" s="57"/>
      <c r="N45" s="59"/>
      <c r="O45" s="165">
        <f t="shared" si="2"/>
        <v>0</v>
      </c>
      <c r="P45" s="57"/>
    </row>
    <row r="46" spans="1:16" x14ac:dyDescent="0.35">
      <c r="A46" s="53">
        <v>47</v>
      </c>
      <c r="B46" s="61" t="s">
        <v>112</v>
      </c>
      <c r="C46" s="55" t="s">
        <v>83</v>
      </c>
      <c r="D46" s="55" t="s">
        <v>84</v>
      </c>
      <c r="E46" s="55" t="s">
        <v>94</v>
      </c>
      <c r="F46" s="56" t="s">
        <v>95</v>
      </c>
      <c r="G46" s="57"/>
      <c r="H46" s="57"/>
      <c r="I46" s="57"/>
      <c r="J46" s="58">
        <f t="shared" si="3"/>
        <v>0</v>
      </c>
      <c r="K46" s="57"/>
      <c r="L46" s="59"/>
      <c r="M46" s="57"/>
      <c r="N46" s="59"/>
      <c r="O46" s="165">
        <f t="shared" si="2"/>
        <v>0</v>
      </c>
      <c r="P46" s="57"/>
    </row>
    <row r="47" spans="1:16" x14ac:dyDescent="0.35">
      <c r="A47" s="53">
        <v>46</v>
      </c>
      <c r="B47" s="61" t="s">
        <v>113</v>
      </c>
      <c r="C47" s="55" t="s">
        <v>83</v>
      </c>
      <c r="D47" s="55" t="s">
        <v>84</v>
      </c>
      <c r="E47" s="55" t="s">
        <v>94</v>
      </c>
      <c r="F47" s="56" t="s">
        <v>95</v>
      </c>
      <c r="G47" s="57"/>
      <c r="H47" s="57"/>
      <c r="I47" s="57"/>
      <c r="J47" s="58">
        <f t="shared" si="3"/>
        <v>0</v>
      </c>
      <c r="K47" s="57"/>
      <c r="L47" s="59"/>
      <c r="M47" s="57"/>
      <c r="N47" s="59"/>
      <c r="O47" s="165">
        <f t="shared" si="2"/>
        <v>0</v>
      </c>
      <c r="P47" s="57"/>
    </row>
    <row r="48" spans="1:16" x14ac:dyDescent="0.35">
      <c r="A48" s="53">
        <v>22</v>
      </c>
      <c r="B48" s="54" t="s">
        <v>114</v>
      </c>
      <c r="C48" s="55" t="s">
        <v>83</v>
      </c>
      <c r="D48" s="55" t="s">
        <v>84</v>
      </c>
      <c r="E48" s="55" t="s">
        <v>94</v>
      </c>
      <c r="F48" s="56" t="s">
        <v>95</v>
      </c>
      <c r="G48" s="57"/>
      <c r="H48" s="57"/>
      <c r="I48" s="57"/>
      <c r="J48" s="58">
        <f t="shared" si="3"/>
        <v>0</v>
      </c>
      <c r="K48" s="59"/>
      <c r="L48" s="59"/>
      <c r="M48" s="59"/>
      <c r="N48" s="59"/>
      <c r="O48" s="165">
        <f t="shared" si="2"/>
        <v>0</v>
      </c>
      <c r="P48" s="57"/>
    </row>
    <row r="49" spans="1:18" x14ac:dyDescent="0.35">
      <c r="A49" s="53">
        <v>25</v>
      </c>
      <c r="B49" s="54" t="s">
        <v>115</v>
      </c>
      <c r="C49" s="55" t="s">
        <v>83</v>
      </c>
      <c r="D49" s="55" t="s">
        <v>84</v>
      </c>
      <c r="E49" s="55" t="s">
        <v>94</v>
      </c>
      <c r="F49" s="56" t="s">
        <v>95</v>
      </c>
      <c r="G49" s="57"/>
      <c r="H49" s="57"/>
      <c r="I49" s="57"/>
      <c r="J49" s="58">
        <f t="shared" si="3"/>
        <v>0</v>
      </c>
      <c r="K49" s="57"/>
      <c r="L49" s="59"/>
      <c r="M49" s="57"/>
      <c r="N49" s="59"/>
      <c r="O49" s="165">
        <f t="shared" si="2"/>
        <v>0</v>
      </c>
      <c r="P49" s="57"/>
    </row>
    <row r="50" spans="1:18" ht="15.75" customHeight="1" x14ac:dyDescent="0.35">
      <c r="A50" s="53">
        <v>26</v>
      </c>
      <c r="B50" s="54" t="s">
        <v>116</v>
      </c>
      <c r="C50" s="55" t="s">
        <v>83</v>
      </c>
      <c r="D50" s="55" t="s">
        <v>84</v>
      </c>
      <c r="E50" s="55" t="s">
        <v>94</v>
      </c>
      <c r="F50" s="56" t="s">
        <v>95</v>
      </c>
      <c r="G50" s="57"/>
      <c r="H50" s="57"/>
      <c r="I50" s="57"/>
      <c r="J50" s="58">
        <f t="shared" si="3"/>
        <v>0</v>
      </c>
      <c r="K50" s="57"/>
      <c r="L50" s="59"/>
      <c r="M50" s="57"/>
      <c r="N50" s="59"/>
      <c r="O50" s="165">
        <f t="shared" si="2"/>
        <v>0</v>
      </c>
      <c r="P50" s="57"/>
    </row>
    <row r="51" spans="1:18" ht="15.75" customHeight="1" x14ac:dyDescent="0.35">
      <c r="A51" s="53">
        <v>27</v>
      </c>
      <c r="B51" s="54" t="s">
        <v>187</v>
      </c>
      <c r="C51" s="55" t="s">
        <v>83</v>
      </c>
      <c r="D51" s="55" t="s">
        <v>84</v>
      </c>
      <c r="E51" s="55" t="s">
        <v>94</v>
      </c>
      <c r="F51" s="56" t="s">
        <v>95</v>
      </c>
      <c r="G51" s="57"/>
      <c r="H51" s="57"/>
      <c r="I51" s="57"/>
      <c r="J51" s="58">
        <f t="shared" si="3"/>
        <v>0</v>
      </c>
      <c r="K51" s="59"/>
      <c r="L51" s="59"/>
      <c r="M51" s="59"/>
      <c r="N51" s="59"/>
      <c r="O51" s="165">
        <f t="shared" si="2"/>
        <v>0</v>
      </c>
      <c r="P51" s="57"/>
    </row>
    <row r="52" spans="1:18" ht="15.75" customHeight="1" x14ac:dyDescent="0.35">
      <c r="A52" s="249" t="s">
        <v>117</v>
      </c>
      <c r="B52" s="250" t="s">
        <v>301</v>
      </c>
      <c r="C52" s="251" t="s">
        <v>117</v>
      </c>
      <c r="D52" s="251" t="s">
        <v>117</v>
      </c>
      <c r="E52" s="251" t="s">
        <v>117</v>
      </c>
      <c r="F52" s="252" t="s">
        <v>117</v>
      </c>
      <c r="G52" s="57"/>
      <c r="H52" s="57"/>
      <c r="I52" s="57"/>
      <c r="J52" s="58">
        <f t="shared" si="3"/>
        <v>0</v>
      </c>
      <c r="K52" s="57"/>
      <c r="L52" s="59"/>
      <c r="M52" s="59"/>
      <c r="N52" s="59"/>
      <c r="O52" s="165">
        <f t="shared" si="2"/>
        <v>0</v>
      </c>
      <c r="P52" s="59"/>
    </row>
    <row r="53" spans="1:18" s="185" customFormat="1" x14ac:dyDescent="0.35">
      <c r="A53" s="187"/>
      <c r="B53" s="188"/>
      <c r="C53" s="188"/>
      <c r="D53" s="188"/>
      <c r="E53" s="188"/>
      <c r="F53" s="188"/>
      <c r="G53" s="57"/>
      <c r="H53" s="57"/>
      <c r="I53" s="57"/>
      <c r="J53" s="165">
        <f t="shared" ref="J53:J60" si="5">SUM(H53:I53)</f>
        <v>0</v>
      </c>
      <c r="K53" s="59"/>
      <c r="L53" s="59"/>
      <c r="M53" s="59"/>
      <c r="N53" s="59"/>
      <c r="O53" s="165">
        <f t="shared" si="2"/>
        <v>0</v>
      </c>
      <c r="P53" s="59"/>
      <c r="Q53" s="141"/>
      <c r="R53" s="142"/>
    </row>
    <row r="54" spans="1:18" s="185" customFormat="1" x14ac:dyDescent="0.35">
      <c r="A54" s="187"/>
      <c r="B54" s="188"/>
      <c r="C54" s="188"/>
      <c r="D54" s="188"/>
      <c r="E54" s="188"/>
      <c r="F54" s="188"/>
      <c r="G54" s="57"/>
      <c r="H54" s="57"/>
      <c r="I54" s="57"/>
      <c r="J54" s="165">
        <f t="shared" si="5"/>
        <v>0</v>
      </c>
      <c r="K54" s="59"/>
      <c r="L54" s="59"/>
      <c r="M54" s="59"/>
      <c r="N54" s="59"/>
      <c r="O54" s="165">
        <f t="shared" si="2"/>
        <v>0</v>
      </c>
      <c r="P54" s="59"/>
      <c r="Q54" s="141"/>
      <c r="R54" s="142"/>
    </row>
    <row r="55" spans="1:18" s="185" customFormat="1" x14ac:dyDescent="0.35">
      <c r="A55" s="187"/>
      <c r="B55" s="188"/>
      <c r="C55" s="188"/>
      <c r="D55" s="188"/>
      <c r="E55" s="188"/>
      <c r="F55" s="188"/>
      <c r="G55" s="57"/>
      <c r="H55" s="57"/>
      <c r="I55" s="57"/>
      <c r="J55" s="165">
        <f t="shared" si="5"/>
        <v>0</v>
      </c>
      <c r="K55" s="59"/>
      <c r="L55" s="59"/>
      <c r="M55" s="59"/>
      <c r="N55" s="59"/>
      <c r="O55" s="165">
        <f t="shared" si="2"/>
        <v>0</v>
      </c>
      <c r="P55" s="59"/>
      <c r="Q55" s="141"/>
      <c r="R55" s="142"/>
    </row>
    <row r="56" spans="1:18" s="185" customFormat="1" x14ac:dyDescent="0.35">
      <c r="A56" s="187"/>
      <c r="B56" s="188"/>
      <c r="C56" s="188"/>
      <c r="D56" s="188"/>
      <c r="E56" s="188"/>
      <c r="F56" s="188"/>
      <c r="G56" s="57"/>
      <c r="H56" s="57"/>
      <c r="I56" s="57"/>
      <c r="J56" s="165">
        <f t="shared" si="5"/>
        <v>0</v>
      </c>
      <c r="K56" s="59"/>
      <c r="L56" s="59"/>
      <c r="M56" s="59"/>
      <c r="N56" s="59"/>
      <c r="O56" s="165">
        <f t="shared" si="2"/>
        <v>0</v>
      </c>
      <c r="P56" s="59"/>
      <c r="Q56" s="141"/>
      <c r="R56" s="142"/>
    </row>
    <row r="57" spans="1:18" s="185" customFormat="1" x14ac:dyDescent="0.35">
      <c r="A57" s="187"/>
      <c r="B57" s="188"/>
      <c r="C57" s="188"/>
      <c r="D57" s="188"/>
      <c r="E57" s="188"/>
      <c r="F57" s="188"/>
      <c r="G57" s="57"/>
      <c r="H57" s="57"/>
      <c r="I57" s="57"/>
      <c r="J57" s="165">
        <f t="shared" si="5"/>
        <v>0</v>
      </c>
      <c r="K57" s="59"/>
      <c r="L57" s="59"/>
      <c r="M57" s="59"/>
      <c r="N57" s="59"/>
      <c r="O57" s="165">
        <f t="shared" si="2"/>
        <v>0</v>
      </c>
      <c r="P57" s="59"/>
      <c r="Q57" s="141"/>
      <c r="R57" s="142"/>
    </row>
    <row r="58" spans="1:18" s="185" customFormat="1" x14ac:dyDescent="0.35">
      <c r="A58" s="187"/>
      <c r="B58" s="188"/>
      <c r="C58" s="188"/>
      <c r="D58" s="188"/>
      <c r="E58" s="188"/>
      <c r="F58" s="188"/>
      <c r="G58" s="57"/>
      <c r="H58" s="57"/>
      <c r="I58" s="57"/>
      <c r="J58" s="165">
        <f t="shared" si="5"/>
        <v>0</v>
      </c>
      <c r="K58" s="59"/>
      <c r="L58" s="59"/>
      <c r="M58" s="59"/>
      <c r="N58" s="59"/>
      <c r="O58" s="165">
        <f t="shared" si="2"/>
        <v>0</v>
      </c>
      <c r="P58" s="59"/>
      <c r="Q58" s="141"/>
      <c r="R58" s="142"/>
    </row>
    <row r="59" spans="1:18" s="185" customFormat="1" x14ac:dyDescent="0.35">
      <c r="A59" s="187"/>
      <c r="B59" s="188"/>
      <c r="C59" s="188"/>
      <c r="D59" s="188"/>
      <c r="E59" s="188"/>
      <c r="F59" s="188"/>
      <c r="G59" s="57"/>
      <c r="H59" s="57"/>
      <c r="I59" s="57"/>
      <c r="J59" s="165">
        <f t="shared" si="5"/>
        <v>0</v>
      </c>
      <c r="K59" s="59"/>
      <c r="L59" s="59"/>
      <c r="M59" s="59"/>
      <c r="N59" s="59"/>
      <c r="O59" s="165">
        <f t="shared" si="2"/>
        <v>0</v>
      </c>
      <c r="P59" s="59"/>
      <c r="Q59" s="141"/>
      <c r="R59" s="142"/>
    </row>
    <row r="60" spans="1:18" s="185" customFormat="1" x14ac:dyDescent="0.35">
      <c r="A60" s="187"/>
      <c r="B60" s="188"/>
      <c r="C60" s="188"/>
      <c r="D60" s="188"/>
      <c r="E60" s="188"/>
      <c r="F60" s="188"/>
      <c r="G60" s="57"/>
      <c r="H60" s="57"/>
      <c r="I60" s="57"/>
      <c r="J60" s="165">
        <f t="shared" si="5"/>
        <v>0</v>
      </c>
      <c r="K60" s="59"/>
      <c r="L60" s="59"/>
      <c r="M60" s="59"/>
      <c r="N60" s="59"/>
      <c r="O60" s="165">
        <f t="shared" si="2"/>
        <v>0</v>
      </c>
      <c r="P60" s="59"/>
      <c r="Q60" s="141"/>
      <c r="R60" s="142"/>
    </row>
    <row r="61" spans="1:18" x14ac:dyDescent="0.35">
      <c r="A61" s="187"/>
      <c r="B61" s="188"/>
      <c r="C61" s="188"/>
      <c r="D61" s="188"/>
      <c r="E61" s="188"/>
      <c r="F61" s="188"/>
      <c r="G61" s="57"/>
      <c r="H61" s="57"/>
      <c r="I61" s="57"/>
      <c r="J61" s="58">
        <f t="shared" si="3"/>
        <v>0</v>
      </c>
      <c r="K61" s="57"/>
      <c r="L61" s="57"/>
      <c r="M61" s="57"/>
      <c r="N61" s="57"/>
      <c r="O61" s="165">
        <f t="shared" si="2"/>
        <v>0</v>
      </c>
      <c r="P61" s="57"/>
      <c r="Q61" s="141"/>
      <c r="R61" s="142"/>
    </row>
    <row r="62" spans="1:18" x14ac:dyDescent="0.35">
      <c r="A62" s="187"/>
      <c r="B62" s="188"/>
      <c r="C62" s="188"/>
      <c r="D62" s="188"/>
      <c r="E62" s="188"/>
      <c r="F62" s="188"/>
      <c r="G62" s="57"/>
      <c r="H62" s="57"/>
      <c r="I62" s="57"/>
      <c r="J62" s="58">
        <f t="shared" si="3"/>
        <v>0</v>
      </c>
      <c r="K62" s="57"/>
      <c r="L62" s="57"/>
      <c r="M62" s="57"/>
      <c r="N62" s="57"/>
      <c r="O62" s="165">
        <f t="shared" si="2"/>
        <v>0</v>
      </c>
      <c r="P62" s="57"/>
      <c r="Q62" s="141"/>
      <c r="R62" s="142"/>
    </row>
    <row r="63" spans="1:18" ht="5.25" customHeight="1" x14ac:dyDescent="0.35">
      <c r="A63" s="50"/>
      <c r="B63" s="50"/>
      <c r="C63" s="50"/>
      <c r="D63" s="50"/>
      <c r="E63" s="50"/>
      <c r="F63" s="50"/>
      <c r="G63" s="50"/>
      <c r="H63" s="50"/>
      <c r="I63" s="50"/>
      <c r="J63" s="50"/>
      <c r="K63" s="50"/>
      <c r="L63" s="50"/>
      <c r="M63" s="50"/>
      <c r="N63" s="50"/>
      <c r="O63" s="50"/>
      <c r="P63" s="50"/>
      <c r="Q63" s="50"/>
      <c r="R63" s="50"/>
    </row>
    <row r="64" spans="1:18" ht="5.25" customHeight="1" x14ac:dyDescent="0.35">
      <c r="A64" s="50"/>
      <c r="B64" s="50"/>
      <c r="C64" s="50"/>
      <c r="D64" s="50"/>
      <c r="E64" s="50"/>
      <c r="F64" s="50"/>
      <c r="G64" s="50"/>
      <c r="H64" s="50"/>
      <c r="I64" s="50"/>
      <c r="J64" s="50"/>
      <c r="K64" s="50"/>
      <c r="L64" s="50"/>
      <c r="M64" s="50"/>
      <c r="N64" s="50"/>
      <c r="O64" s="50"/>
      <c r="P64" s="50"/>
      <c r="Q64" s="50"/>
      <c r="R64" s="50"/>
    </row>
    <row r="65" spans="1:18" ht="5.25" customHeight="1" x14ac:dyDescent="0.35">
      <c r="A65" s="50"/>
      <c r="B65" s="50"/>
      <c r="C65" s="50"/>
      <c r="D65" s="50"/>
      <c r="E65" s="50"/>
      <c r="F65" s="50"/>
      <c r="G65" s="50"/>
      <c r="H65" s="50"/>
      <c r="I65" s="50"/>
      <c r="J65" s="50"/>
      <c r="K65" s="50"/>
      <c r="L65" s="50"/>
      <c r="M65" s="50"/>
      <c r="N65" s="50"/>
      <c r="O65" s="50"/>
      <c r="P65" s="50"/>
      <c r="Q65" s="50"/>
      <c r="R65" s="50"/>
    </row>
    <row r="66" spans="1:18" ht="15.75" customHeight="1" x14ac:dyDescent="0.35">
      <c r="A66" s="51"/>
      <c r="B66" s="52" t="s">
        <v>188</v>
      </c>
      <c r="C66" s="50"/>
      <c r="D66" s="50"/>
      <c r="E66" s="50"/>
      <c r="F66" s="50"/>
      <c r="G66" s="50"/>
      <c r="H66" s="50"/>
      <c r="I66" s="50"/>
      <c r="J66" s="50"/>
      <c r="K66" s="50"/>
      <c r="L66" s="50"/>
      <c r="M66" s="50"/>
      <c r="N66" s="50"/>
      <c r="O66" s="50"/>
      <c r="P66" s="50"/>
      <c r="Q66" s="50"/>
      <c r="R66" s="50"/>
    </row>
    <row r="67" spans="1:18" ht="15.75" customHeight="1" x14ac:dyDescent="0.35">
      <c r="A67" s="53">
        <v>4</v>
      </c>
      <c r="B67" s="54" t="s">
        <v>121</v>
      </c>
      <c r="C67" s="55" t="s">
        <v>83</v>
      </c>
      <c r="D67" s="55" t="s">
        <v>102</v>
      </c>
      <c r="E67" s="55" t="s">
        <v>94</v>
      </c>
      <c r="F67" s="55" t="s">
        <v>95</v>
      </c>
      <c r="G67" s="57"/>
      <c r="H67" s="57"/>
      <c r="I67" s="57"/>
      <c r="J67" s="58">
        <f>SUM(H67:I67)</f>
        <v>0</v>
      </c>
      <c r="K67" s="59"/>
      <c r="L67" s="59"/>
      <c r="M67" s="57"/>
      <c r="N67" s="59"/>
      <c r="O67" s="165">
        <f t="shared" ref="O67:O72" si="6">G67-J67-K67-L67-M67-N67</f>
        <v>0</v>
      </c>
      <c r="P67" s="57"/>
    </row>
    <row r="68" spans="1:18" ht="15.75" customHeight="1" x14ac:dyDescent="0.35">
      <c r="A68" s="53">
        <v>4</v>
      </c>
      <c r="B68" s="54" t="s">
        <v>122</v>
      </c>
      <c r="C68" s="55" t="s">
        <v>101</v>
      </c>
      <c r="D68" s="55" t="s">
        <v>102</v>
      </c>
      <c r="E68" s="55" t="s">
        <v>94</v>
      </c>
      <c r="F68" s="55" t="s">
        <v>95</v>
      </c>
      <c r="G68" s="57"/>
      <c r="H68" s="57"/>
      <c r="I68" s="57"/>
      <c r="J68" s="58">
        <f t="shared" ref="J68:J72" si="7">SUM(H68:I68)</f>
        <v>0</v>
      </c>
      <c r="K68" s="59"/>
      <c r="L68" s="59"/>
      <c r="M68" s="57"/>
      <c r="N68" s="59"/>
      <c r="O68" s="165">
        <f t="shared" si="6"/>
        <v>0</v>
      </c>
      <c r="P68" s="57"/>
    </row>
    <row r="69" spans="1:18" x14ac:dyDescent="0.35">
      <c r="A69" s="53">
        <v>32</v>
      </c>
      <c r="B69" s="61" t="s">
        <v>189</v>
      </c>
      <c r="C69" s="55" t="s">
        <v>83</v>
      </c>
      <c r="D69" s="55" t="s">
        <v>102</v>
      </c>
      <c r="E69" s="164" t="s">
        <v>94</v>
      </c>
      <c r="F69" s="164" t="s">
        <v>95</v>
      </c>
      <c r="G69" s="57"/>
      <c r="H69" s="57"/>
      <c r="I69" s="57"/>
      <c r="J69" s="58">
        <f t="shared" si="7"/>
        <v>0</v>
      </c>
      <c r="K69" s="57"/>
      <c r="L69" s="59"/>
      <c r="M69" s="57"/>
      <c r="N69" s="59"/>
      <c r="O69" s="165">
        <f t="shared" si="6"/>
        <v>0</v>
      </c>
      <c r="P69" s="59"/>
    </row>
    <row r="70" spans="1:18" x14ac:dyDescent="0.35">
      <c r="A70" s="53">
        <v>24</v>
      </c>
      <c r="B70" s="54" t="s">
        <v>190</v>
      </c>
      <c r="C70" s="55" t="s">
        <v>83</v>
      </c>
      <c r="D70" s="55" t="s">
        <v>102</v>
      </c>
      <c r="E70" s="55" t="s">
        <v>85</v>
      </c>
      <c r="F70" s="56" t="s">
        <v>85</v>
      </c>
      <c r="G70" s="57"/>
      <c r="H70" s="57"/>
      <c r="I70" s="57"/>
      <c r="J70" s="58">
        <f t="shared" si="7"/>
        <v>0</v>
      </c>
      <c r="K70" s="57"/>
      <c r="L70" s="59"/>
      <c r="M70" s="57"/>
      <c r="N70" s="59"/>
      <c r="O70" s="165">
        <f t="shared" si="6"/>
        <v>0</v>
      </c>
      <c r="P70" s="59"/>
    </row>
    <row r="71" spans="1:18" x14ac:dyDescent="0.35">
      <c r="A71" s="187"/>
      <c r="B71" s="188"/>
      <c r="C71" s="188"/>
      <c r="D71" s="188"/>
      <c r="E71" s="188"/>
      <c r="F71" s="188"/>
      <c r="G71" s="57"/>
      <c r="H71" s="57"/>
      <c r="I71" s="57"/>
      <c r="J71" s="58">
        <f t="shared" si="7"/>
        <v>0</v>
      </c>
      <c r="K71" s="57"/>
      <c r="L71" s="59"/>
      <c r="M71" s="59"/>
      <c r="N71" s="59"/>
      <c r="O71" s="165">
        <f t="shared" si="6"/>
        <v>0</v>
      </c>
      <c r="P71" s="57"/>
      <c r="Q71" s="141"/>
      <c r="R71" s="142"/>
    </row>
    <row r="72" spans="1:18" x14ac:dyDescent="0.35">
      <c r="A72" s="187"/>
      <c r="B72" s="188"/>
      <c r="C72" s="188"/>
      <c r="D72" s="188"/>
      <c r="E72" s="188"/>
      <c r="F72" s="188"/>
      <c r="G72" s="57"/>
      <c r="H72" s="57"/>
      <c r="I72" s="57"/>
      <c r="J72" s="58">
        <f t="shared" si="7"/>
        <v>0</v>
      </c>
      <c r="K72" s="57"/>
      <c r="L72" s="59"/>
      <c r="M72" s="59"/>
      <c r="N72" s="59"/>
      <c r="O72" s="165">
        <f t="shared" si="6"/>
        <v>0</v>
      </c>
      <c r="P72" s="57"/>
      <c r="Q72" s="141"/>
      <c r="R72" s="142"/>
    </row>
    <row r="73" spans="1:18" ht="5.25" customHeight="1" x14ac:dyDescent="0.35">
      <c r="A73" s="50"/>
      <c r="B73" s="50"/>
      <c r="C73" s="50"/>
      <c r="D73" s="50"/>
      <c r="E73" s="50"/>
      <c r="F73" s="50"/>
      <c r="G73" s="50"/>
      <c r="H73" s="50"/>
      <c r="I73" s="50"/>
      <c r="J73" s="50"/>
      <c r="K73" s="50"/>
      <c r="L73" s="50"/>
      <c r="M73" s="50"/>
      <c r="N73" s="50"/>
      <c r="O73" s="50"/>
      <c r="P73" s="50"/>
      <c r="Q73" s="50"/>
      <c r="R73" s="50"/>
    </row>
    <row r="74" spans="1:18" ht="5.25" customHeight="1" x14ac:dyDescent="0.35">
      <c r="A74" s="50"/>
      <c r="B74" s="50"/>
      <c r="C74" s="50"/>
      <c r="D74" s="50"/>
      <c r="E74" s="50"/>
      <c r="F74" s="50"/>
      <c r="G74" s="50"/>
      <c r="H74" s="50"/>
      <c r="I74" s="50"/>
      <c r="J74" s="50"/>
      <c r="K74" s="50"/>
      <c r="L74" s="50"/>
      <c r="M74" s="50"/>
      <c r="N74" s="50"/>
      <c r="O74" s="50"/>
      <c r="P74" s="50"/>
      <c r="Q74" s="50"/>
      <c r="R74" s="50"/>
    </row>
    <row r="75" spans="1:18" ht="5.25" customHeight="1" x14ac:dyDescent="0.35">
      <c r="A75" s="50"/>
      <c r="B75" s="50"/>
      <c r="C75" s="50"/>
      <c r="D75" s="50"/>
      <c r="E75" s="50"/>
      <c r="F75" s="50"/>
      <c r="G75" s="50"/>
      <c r="H75" s="50"/>
      <c r="I75" s="50"/>
      <c r="J75" s="50"/>
      <c r="K75" s="50"/>
      <c r="L75" s="50"/>
      <c r="M75" s="50"/>
      <c r="N75" s="50"/>
      <c r="O75" s="50"/>
      <c r="P75" s="50"/>
      <c r="Q75" s="50"/>
      <c r="R75" s="50"/>
    </row>
    <row r="76" spans="1:18" ht="15.75" customHeight="1" x14ac:dyDescent="0.35">
      <c r="A76" s="51"/>
      <c r="B76" s="52" t="s">
        <v>125</v>
      </c>
      <c r="C76" s="50"/>
      <c r="D76" s="50"/>
      <c r="E76" s="50"/>
      <c r="F76" s="50"/>
      <c r="G76" s="50"/>
      <c r="H76" s="50"/>
      <c r="I76" s="50"/>
      <c r="J76" s="50"/>
      <c r="K76" s="50"/>
      <c r="L76" s="50"/>
      <c r="M76" s="50"/>
      <c r="N76" s="50"/>
      <c r="O76" s="50"/>
      <c r="P76" s="50"/>
      <c r="Q76" s="50"/>
      <c r="R76" s="50"/>
    </row>
    <row r="77" spans="1:18" x14ac:dyDescent="0.35">
      <c r="A77" s="53">
        <v>30</v>
      </c>
      <c r="B77" s="61" t="s">
        <v>170</v>
      </c>
      <c r="C77" s="55" t="s">
        <v>101</v>
      </c>
      <c r="D77" s="55" t="s">
        <v>102</v>
      </c>
      <c r="E77" s="55" t="s">
        <v>94</v>
      </c>
      <c r="F77" s="56" t="s">
        <v>95</v>
      </c>
      <c r="G77" s="57"/>
      <c r="H77" s="57"/>
      <c r="I77" s="57"/>
      <c r="J77" s="58">
        <f t="shared" ref="J77:J84" si="8">SUM(H77:I77)</f>
        <v>0</v>
      </c>
      <c r="K77" s="59"/>
      <c r="L77" s="59"/>
      <c r="M77" s="59"/>
      <c r="N77" s="59"/>
      <c r="O77" s="165">
        <f t="shared" ref="O77:O84" si="9">G77-J77-K77-L77-M77-N77</f>
        <v>0</v>
      </c>
      <c r="P77" s="59"/>
    </row>
    <row r="78" spans="1:18" x14ac:dyDescent="0.35">
      <c r="A78" s="249">
        <v>48</v>
      </c>
      <c r="B78" s="253" t="s">
        <v>235</v>
      </c>
      <c r="C78" s="251" t="s">
        <v>83</v>
      </c>
      <c r="D78" s="251" t="s">
        <v>84</v>
      </c>
      <c r="E78" s="251" t="s">
        <v>94</v>
      </c>
      <c r="F78" s="252" t="s">
        <v>95</v>
      </c>
      <c r="G78" s="57"/>
      <c r="H78" s="57"/>
      <c r="I78" s="57"/>
      <c r="J78" s="58">
        <f t="shared" si="8"/>
        <v>0</v>
      </c>
      <c r="K78" s="59"/>
      <c r="L78" s="59"/>
      <c r="M78" s="59"/>
      <c r="N78" s="59"/>
      <c r="O78" s="165">
        <f t="shared" si="9"/>
        <v>0</v>
      </c>
      <c r="P78" s="57"/>
    </row>
    <row r="79" spans="1:18" x14ac:dyDescent="0.35">
      <c r="A79" s="249">
        <v>49</v>
      </c>
      <c r="B79" s="253" t="s">
        <v>236</v>
      </c>
      <c r="C79" s="251" t="s">
        <v>101</v>
      </c>
      <c r="D79" s="251" t="s">
        <v>84</v>
      </c>
      <c r="E79" s="251" t="s">
        <v>94</v>
      </c>
      <c r="F79" s="252" t="s">
        <v>95</v>
      </c>
      <c r="G79" s="57"/>
      <c r="H79" s="57"/>
      <c r="I79" s="57"/>
      <c r="J79" s="165">
        <f t="shared" ref="J79:J82" si="10">SUM(H79:I79)</f>
        <v>0</v>
      </c>
      <c r="K79" s="59"/>
      <c r="L79" s="59"/>
      <c r="M79" s="59"/>
      <c r="N79" s="59"/>
      <c r="O79" s="165">
        <f t="shared" si="9"/>
        <v>0</v>
      </c>
      <c r="P79" s="57"/>
    </row>
    <row r="80" spans="1:18" s="185" customFormat="1" x14ac:dyDescent="0.35">
      <c r="A80" s="249">
        <v>49</v>
      </c>
      <c r="B80" s="253" t="s">
        <v>237</v>
      </c>
      <c r="C80" s="251" t="s">
        <v>101</v>
      </c>
      <c r="D80" s="251" t="s">
        <v>84</v>
      </c>
      <c r="E80" s="251" t="s">
        <v>94</v>
      </c>
      <c r="F80" s="252" t="s">
        <v>95</v>
      </c>
      <c r="G80" s="57"/>
      <c r="H80" s="57"/>
      <c r="I80" s="57"/>
      <c r="J80" s="165">
        <f t="shared" si="10"/>
        <v>0</v>
      </c>
      <c r="K80" s="59"/>
      <c r="L80" s="59"/>
      <c r="M80" s="59"/>
      <c r="N80" s="59"/>
      <c r="O80" s="165">
        <f t="shared" si="9"/>
        <v>0</v>
      </c>
      <c r="P80" s="57"/>
    </row>
    <row r="81" spans="1:16" s="185" customFormat="1" x14ac:dyDescent="0.35">
      <c r="A81" s="249">
        <v>50</v>
      </c>
      <c r="B81" s="253" t="s">
        <v>238</v>
      </c>
      <c r="C81" s="251" t="s">
        <v>101</v>
      </c>
      <c r="D81" s="251" t="s">
        <v>84</v>
      </c>
      <c r="E81" s="251" t="s">
        <v>94</v>
      </c>
      <c r="F81" s="252" t="s">
        <v>95</v>
      </c>
      <c r="G81" s="57"/>
      <c r="H81" s="57"/>
      <c r="I81" s="57"/>
      <c r="J81" s="165">
        <f t="shared" si="10"/>
        <v>0</v>
      </c>
      <c r="K81" s="59"/>
      <c r="L81" s="59"/>
      <c r="M81" s="59"/>
      <c r="N81" s="59"/>
      <c r="O81" s="165">
        <f t="shared" si="9"/>
        <v>0</v>
      </c>
      <c r="P81" s="57"/>
    </row>
    <row r="82" spans="1:16" s="185" customFormat="1" x14ac:dyDescent="0.35">
      <c r="A82" s="249">
        <v>51</v>
      </c>
      <c r="B82" s="253" t="s">
        <v>239</v>
      </c>
      <c r="C82" s="251" t="s">
        <v>101</v>
      </c>
      <c r="D82" s="251" t="s">
        <v>84</v>
      </c>
      <c r="E82" s="251" t="s">
        <v>94</v>
      </c>
      <c r="F82" s="252" t="s">
        <v>95</v>
      </c>
      <c r="G82" s="57"/>
      <c r="H82" s="57"/>
      <c r="I82" s="57"/>
      <c r="J82" s="165">
        <f t="shared" si="10"/>
        <v>0</v>
      </c>
      <c r="K82" s="59"/>
      <c r="L82" s="59"/>
      <c r="M82" s="59"/>
      <c r="N82" s="59"/>
      <c r="O82" s="165">
        <f t="shared" si="9"/>
        <v>0</v>
      </c>
      <c r="P82" s="57"/>
    </row>
    <row r="83" spans="1:16" s="23" customFormat="1" x14ac:dyDescent="0.35">
      <c r="A83" s="187"/>
      <c r="B83" s="188"/>
      <c r="C83" s="188"/>
      <c r="D83" s="188"/>
      <c r="E83" s="188"/>
      <c r="F83" s="188"/>
      <c r="G83" s="57"/>
      <c r="H83" s="57"/>
      <c r="I83" s="57"/>
      <c r="J83" s="58">
        <f t="shared" si="8"/>
        <v>0</v>
      </c>
      <c r="K83" s="57"/>
      <c r="L83" s="59"/>
      <c r="M83" s="59"/>
      <c r="N83" s="59"/>
      <c r="O83" s="165">
        <f t="shared" si="9"/>
        <v>0</v>
      </c>
      <c r="P83" s="57"/>
    </row>
    <row r="84" spans="1:16" s="23" customFormat="1" x14ac:dyDescent="0.35">
      <c r="A84" s="187"/>
      <c r="B84" s="188"/>
      <c r="C84" s="188"/>
      <c r="D84" s="188"/>
      <c r="E84" s="188"/>
      <c r="F84" s="188"/>
      <c r="G84" s="57"/>
      <c r="H84" s="57"/>
      <c r="I84" s="57"/>
      <c r="J84" s="58">
        <f t="shared" si="8"/>
        <v>0</v>
      </c>
      <c r="K84" s="57"/>
      <c r="L84" s="59"/>
      <c r="M84" s="59"/>
      <c r="N84" s="59"/>
      <c r="O84" s="165">
        <f t="shared" si="9"/>
        <v>0</v>
      </c>
      <c r="P84" s="57"/>
    </row>
    <row r="85" spans="1:16" s="23" customFormat="1" x14ac:dyDescent="0.35">
      <c r="A85" s="64"/>
      <c r="B85" s="65"/>
      <c r="C85" s="66"/>
      <c r="D85" s="66"/>
      <c r="E85" s="65"/>
      <c r="F85" s="66"/>
    </row>
    <row r="86" spans="1:16" s="23" customFormat="1" x14ac:dyDescent="0.35">
      <c r="A86" s="64"/>
      <c r="B86" s="65"/>
      <c r="C86" s="66"/>
      <c r="D86" s="66"/>
      <c r="E86" s="65"/>
      <c r="F86" s="66"/>
    </row>
    <row r="87" spans="1:16" s="23" customFormat="1" ht="15.5" x14ac:dyDescent="0.35">
      <c r="A87" s="18" t="s">
        <v>33</v>
      </c>
      <c r="B87" s="19"/>
      <c r="C87" s="19"/>
      <c r="D87" s="19"/>
      <c r="E87" s="19"/>
      <c r="F87" s="19"/>
      <c r="G87" s="19"/>
      <c r="H87" s="19"/>
      <c r="I87" s="19"/>
      <c r="J87" s="67"/>
      <c r="K87" s="68"/>
      <c r="L87" s="69"/>
    </row>
    <row r="88" spans="1:16" s="131" customFormat="1" ht="42.4" customHeight="1" x14ac:dyDescent="0.35">
      <c r="A88" s="338"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8" s="339"/>
      <c r="C88" s="339"/>
      <c r="D88" s="339"/>
      <c r="E88" s="339"/>
      <c r="F88" s="339"/>
      <c r="G88" s="339"/>
      <c r="H88" s="339"/>
      <c r="I88" s="339"/>
      <c r="J88" s="339"/>
      <c r="K88" s="339"/>
      <c r="L88" s="340"/>
      <c r="M88" s="303"/>
      <c r="N88" s="298"/>
    </row>
    <row r="89" spans="1:16" s="131" customFormat="1" ht="28.5" customHeight="1" x14ac:dyDescent="0.35">
      <c r="A89" s="338"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89" s="339"/>
      <c r="C89" s="339"/>
      <c r="D89" s="339"/>
      <c r="E89" s="339"/>
      <c r="F89" s="339"/>
      <c r="G89" s="339"/>
      <c r="H89" s="339"/>
      <c r="I89" s="339"/>
      <c r="J89" s="339"/>
      <c r="K89" s="339"/>
      <c r="L89" s="340"/>
      <c r="M89" s="303"/>
      <c r="N89" s="298"/>
    </row>
    <row r="90" spans="1:16" s="131" customFormat="1" ht="15.5" x14ac:dyDescent="0.35">
      <c r="A90" s="225" t="str">
        <f>Master!$B$32</f>
        <v>By signing this report, I certify that, at time of submission, "YTD Units", "YTD Earnings", "YTD Paid Amounts", and "Amount Due" takes into consideration that DCF is the payer of last resort and do not include units that can be billed to other funding sources.</v>
      </c>
      <c r="B90" s="228"/>
      <c r="C90" s="228"/>
      <c r="D90" s="228"/>
      <c r="E90" s="228"/>
      <c r="F90" s="228"/>
      <c r="G90" s="228"/>
      <c r="H90" s="228"/>
      <c r="I90" s="228"/>
      <c r="J90" s="119"/>
      <c r="L90" s="227"/>
    </row>
    <row r="91" spans="1:16" s="23" customFormat="1" ht="15.5" x14ac:dyDescent="0.35">
      <c r="A91" s="24"/>
      <c r="B91" s="25"/>
      <c r="C91" s="25"/>
      <c r="D91" s="25"/>
      <c r="E91" s="25"/>
      <c r="F91" s="25"/>
      <c r="G91" s="25"/>
      <c r="H91" s="25"/>
      <c r="I91" s="25"/>
      <c r="J91" s="22"/>
      <c r="L91" s="70"/>
    </row>
    <row r="92" spans="1:16" s="23" customFormat="1" ht="15.5" x14ac:dyDescent="0.35">
      <c r="A92" s="332">
        <f>Master!$B$35</f>
        <v>0</v>
      </c>
      <c r="B92" s="333"/>
      <c r="C92" s="71"/>
      <c r="D92" s="333">
        <f>Master!$E$35</f>
        <v>0</v>
      </c>
      <c r="E92" s="333"/>
      <c r="F92" s="71"/>
      <c r="G92" s="72">
        <f>Master!$G$35</f>
        <v>0</v>
      </c>
      <c r="H92" s="21"/>
      <c r="I92" s="21"/>
      <c r="J92" s="22"/>
      <c r="L92" s="70"/>
    </row>
    <row r="93" spans="1:16" s="23" customFormat="1" ht="15.5" x14ac:dyDescent="0.35">
      <c r="A93" s="73" t="s">
        <v>34</v>
      </c>
      <c r="B93" s="74"/>
      <c r="C93" s="31"/>
      <c r="D93" s="30" t="s">
        <v>35</v>
      </c>
      <c r="E93" s="31"/>
      <c r="F93" s="75"/>
      <c r="G93" s="30" t="s">
        <v>36</v>
      </c>
      <c r="H93" s="75"/>
      <c r="I93" s="75"/>
      <c r="J93" s="76"/>
      <c r="K93" s="77"/>
      <c r="L93" s="78"/>
    </row>
    <row r="94" spans="1:16" s="23" customFormat="1" x14ac:dyDescent="0.35">
      <c r="A94" s="64"/>
      <c r="B94" s="65"/>
      <c r="C94" s="66"/>
      <c r="D94" s="66"/>
      <c r="E94" s="65"/>
      <c r="F94" s="66"/>
    </row>
    <row r="95" spans="1:16" s="23" customFormat="1" x14ac:dyDescent="0.35">
      <c r="A95" s="79"/>
      <c r="B95" s="66"/>
      <c r="C95" s="66"/>
      <c r="D95" s="66"/>
      <c r="E95" s="66"/>
      <c r="F95" s="66"/>
    </row>
    <row r="96" spans="1:16" s="23" customFormat="1" x14ac:dyDescent="0.35">
      <c r="A96" s="79"/>
      <c r="B96" s="80"/>
      <c r="C96" s="80"/>
      <c r="D96" s="80"/>
      <c r="E96" s="80"/>
      <c r="F96" s="80"/>
    </row>
    <row r="97" spans="1:7" s="23" customFormat="1" x14ac:dyDescent="0.35">
      <c r="A97" s="64"/>
      <c r="B97" s="65"/>
      <c r="C97" s="66"/>
      <c r="D97" s="66"/>
      <c r="E97" s="65"/>
      <c r="F97" s="66"/>
    </row>
    <row r="98" spans="1:7" s="23" customFormat="1" x14ac:dyDescent="0.35">
      <c r="A98" s="64"/>
      <c r="B98" s="65"/>
      <c r="C98" s="66"/>
      <c r="D98" s="66"/>
      <c r="E98" s="65"/>
      <c r="F98" s="66"/>
    </row>
    <row r="99" spans="1:7" s="23" customFormat="1" x14ac:dyDescent="0.35">
      <c r="A99" s="64"/>
      <c r="B99" s="65"/>
      <c r="C99" s="66"/>
      <c r="D99" s="66"/>
      <c r="E99" s="65"/>
      <c r="F99" s="66"/>
    </row>
    <row r="100" spans="1:7" s="23" customFormat="1" x14ac:dyDescent="0.35">
      <c r="A100" s="64"/>
      <c r="B100" s="65"/>
      <c r="C100" s="66"/>
      <c r="D100" s="66"/>
      <c r="E100" s="65"/>
      <c r="F100" s="66"/>
    </row>
    <row r="101" spans="1:7" s="23" customFormat="1" x14ac:dyDescent="0.35">
      <c r="A101" s="64"/>
      <c r="B101" s="65"/>
      <c r="C101" s="66"/>
      <c r="D101" s="66"/>
      <c r="E101" s="65"/>
      <c r="F101" s="66"/>
    </row>
    <row r="102" spans="1:7" s="23" customFormat="1" x14ac:dyDescent="0.35">
      <c r="A102" s="81"/>
      <c r="B102" s="65"/>
      <c r="C102" s="65"/>
      <c r="D102" s="65"/>
      <c r="E102" s="65"/>
      <c r="F102" s="65"/>
    </row>
    <row r="103" spans="1:7" s="23" customFormat="1" x14ac:dyDescent="0.35">
      <c r="A103" s="82"/>
      <c r="B103" s="80"/>
      <c r="C103" s="80"/>
      <c r="D103" s="80"/>
      <c r="E103" s="80"/>
      <c r="F103" s="80"/>
    </row>
    <row r="104" spans="1:7" s="23" customFormat="1" x14ac:dyDescent="0.35">
      <c r="A104" s="64"/>
      <c r="B104" s="65"/>
      <c r="C104" s="66"/>
      <c r="D104" s="66"/>
      <c r="E104" s="65"/>
      <c r="F104" s="66"/>
    </row>
    <row r="105" spans="1:7" s="23" customFormat="1" x14ac:dyDescent="0.35">
      <c r="A105" s="64"/>
      <c r="B105" s="65"/>
      <c r="C105" s="66"/>
      <c r="D105" s="66"/>
      <c r="E105" s="65"/>
      <c r="F105" s="66"/>
    </row>
    <row r="106" spans="1:7" s="23" customFormat="1" x14ac:dyDescent="0.35">
      <c r="A106" s="64"/>
      <c r="B106" s="66"/>
      <c r="C106" s="66"/>
      <c r="D106" s="66"/>
      <c r="E106" s="66"/>
      <c r="F106" s="66"/>
    </row>
    <row r="107" spans="1:7" s="23" customFormat="1" x14ac:dyDescent="0.35">
      <c r="A107" s="64"/>
      <c r="B107" s="65"/>
      <c r="C107" s="66"/>
      <c r="D107" s="66"/>
      <c r="E107" s="65"/>
      <c r="F107" s="66"/>
    </row>
    <row r="108" spans="1:7" s="23" customFormat="1" x14ac:dyDescent="0.35">
      <c r="A108" s="64"/>
      <c r="B108" s="65"/>
      <c r="C108" s="66"/>
      <c r="D108" s="66"/>
      <c r="E108" s="65"/>
      <c r="F108" s="66"/>
    </row>
    <row r="109" spans="1:7" s="23" customFormat="1" x14ac:dyDescent="0.35">
      <c r="A109" s="64"/>
      <c r="B109" s="65"/>
      <c r="C109" s="66"/>
      <c r="D109" s="66"/>
      <c r="E109" s="65"/>
      <c r="F109" s="66"/>
    </row>
    <row r="110" spans="1:7" s="23" customFormat="1" x14ac:dyDescent="0.35">
      <c r="A110" s="64"/>
      <c r="B110" s="66"/>
      <c r="C110" s="66"/>
      <c r="D110" s="66"/>
      <c r="E110" s="66"/>
      <c r="F110" s="66"/>
    </row>
    <row r="111" spans="1:7" s="23" customFormat="1" x14ac:dyDescent="0.35">
      <c r="A111" s="64"/>
      <c r="B111" s="66"/>
      <c r="C111" s="66"/>
      <c r="D111" s="66"/>
      <c r="E111" s="66"/>
      <c r="F111" s="66"/>
    </row>
    <row r="112" spans="1:7" s="23" customFormat="1" x14ac:dyDescent="0.35">
      <c r="A112" s="64"/>
      <c r="B112" s="66"/>
      <c r="C112" s="83"/>
      <c r="D112" s="83"/>
      <c r="E112" s="66"/>
      <c r="F112" s="66"/>
      <c r="G112" s="66"/>
    </row>
    <row r="113" spans="1:7" s="23" customFormat="1" x14ac:dyDescent="0.35">
      <c r="A113" s="64"/>
      <c r="B113" s="66"/>
      <c r="C113" s="83"/>
      <c r="D113" s="83"/>
      <c r="E113" s="66"/>
      <c r="F113" s="66"/>
      <c r="G113" s="66"/>
    </row>
    <row r="114" spans="1:7" s="23" customFormat="1" x14ac:dyDescent="0.35">
      <c r="A114" s="64"/>
      <c r="B114" s="65"/>
      <c r="C114" s="83"/>
      <c r="D114" s="83"/>
      <c r="E114" s="66"/>
      <c r="F114" s="65"/>
      <c r="G114" s="66"/>
    </row>
    <row r="115" spans="1:7" s="23" customFormat="1" x14ac:dyDescent="0.35">
      <c r="A115" s="64"/>
      <c r="B115" s="65"/>
      <c r="C115" s="83"/>
      <c r="D115" s="83"/>
      <c r="E115" s="66"/>
      <c r="F115" s="65"/>
      <c r="G115" s="66"/>
    </row>
    <row r="116" spans="1:7" s="23" customFormat="1" x14ac:dyDescent="0.35">
      <c r="A116" s="64"/>
      <c r="B116" s="65"/>
      <c r="C116" s="83"/>
      <c r="D116" s="83"/>
      <c r="E116" s="66"/>
      <c r="F116" s="65"/>
      <c r="G116" s="66"/>
    </row>
    <row r="117" spans="1:7" s="23" customFormat="1" x14ac:dyDescent="0.35">
      <c r="A117" s="64"/>
      <c r="B117" s="65"/>
      <c r="C117" s="83"/>
      <c r="D117" s="83"/>
      <c r="E117" s="66"/>
      <c r="F117" s="65"/>
      <c r="G117" s="66"/>
    </row>
    <row r="118" spans="1:7" s="23" customFormat="1" x14ac:dyDescent="0.35">
      <c r="A118" s="64"/>
      <c r="B118" s="66"/>
      <c r="C118" s="83"/>
      <c r="D118" s="83"/>
      <c r="E118" s="66"/>
      <c r="F118" s="66"/>
      <c r="G118" s="66"/>
    </row>
    <row r="119" spans="1:7" s="23" customFormat="1" x14ac:dyDescent="0.35">
      <c r="A119" s="64"/>
      <c r="B119" s="66"/>
      <c r="C119" s="83"/>
      <c r="D119" s="83"/>
      <c r="E119" s="66"/>
      <c r="F119" s="66"/>
      <c r="G119" s="66"/>
    </row>
    <row r="120" spans="1:7" s="23" customFormat="1" x14ac:dyDescent="0.35">
      <c r="A120" s="64"/>
      <c r="B120" s="66"/>
      <c r="C120" s="83"/>
      <c r="D120" s="83"/>
      <c r="E120" s="66"/>
      <c r="F120" s="66"/>
      <c r="G120" s="66"/>
    </row>
    <row r="121" spans="1:7" s="23" customFormat="1" x14ac:dyDescent="0.35">
      <c r="A121" s="64"/>
      <c r="B121" s="65"/>
      <c r="C121" s="83"/>
      <c r="D121" s="83"/>
      <c r="E121" s="66"/>
      <c r="F121" s="65"/>
      <c r="G121" s="66"/>
    </row>
    <row r="122" spans="1:7" s="23" customFormat="1" x14ac:dyDescent="0.35">
      <c r="A122" s="64"/>
      <c r="B122" s="66"/>
      <c r="C122" s="83"/>
      <c r="D122" s="83"/>
      <c r="E122" s="66"/>
      <c r="F122" s="66"/>
      <c r="G122" s="66"/>
    </row>
    <row r="123" spans="1:7" s="23" customFormat="1" x14ac:dyDescent="0.35">
      <c r="A123" s="84"/>
      <c r="B123" s="85"/>
      <c r="C123" s="86"/>
      <c r="D123" s="86"/>
      <c r="E123" s="85"/>
      <c r="F123" s="85"/>
      <c r="G123" s="85"/>
    </row>
    <row r="124" spans="1:7" s="23" customFormat="1" x14ac:dyDescent="0.35">
      <c r="A124" s="64"/>
      <c r="B124" s="66"/>
      <c r="C124" s="83"/>
      <c r="D124" s="83"/>
      <c r="E124" s="66"/>
      <c r="F124" s="66"/>
      <c r="G124" s="66"/>
    </row>
    <row r="125" spans="1:7" s="23" customFormat="1" x14ac:dyDescent="0.35">
      <c r="A125" s="64"/>
      <c r="B125" s="65"/>
      <c r="C125" s="83"/>
      <c r="D125" s="83"/>
      <c r="E125" s="66"/>
      <c r="F125" s="65"/>
      <c r="G125" s="66"/>
    </row>
  </sheetData>
  <sheetProtection algorithmName="SHA-512" hashValue="aXeW1knH1TmaN4zFn8PTQZf1Ao81H5VIN4q2disZqXgqV3NY7t3e6ldKZqrpjgsZzUsAur+kqR1IEdaV4BTrRg==" saltValue="9lPLABBMOfiGyJz5nF1S3w==" spinCount="100000" sheet="1" objects="1" scenarios="1" formatCells="0" formatColumns="0" formatRows="0"/>
  <mergeCells count="15">
    <mergeCell ref="A92:B92"/>
    <mergeCell ref="D92:E92"/>
    <mergeCell ref="C1:F1"/>
    <mergeCell ref="G1:J1"/>
    <mergeCell ref="C2:F2"/>
    <mergeCell ref="G2:J2"/>
    <mergeCell ref="C3:F3"/>
    <mergeCell ref="C4:F4"/>
    <mergeCell ref="C5:F5"/>
    <mergeCell ref="C6:F6"/>
    <mergeCell ref="C7:F7"/>
    <mergeCell ref="C8:F8"/>
    <mergeCell ref="A88:L88"/>
    <mergeCell ref="A89:L89"/>
    <mergeCell ref="K9:N9"/>
  </mergeCells>
  <hyperlinks>
    <hyperlink ref="O1" location="Master!A1" display="(Return to Master Tab)"/>
  </hyperlinks>
  <pageMargins left="0.7" right="0.7" top="0.75" bottom="0.75" header="0.3" footer="0.3"/>
  <pageSetup scale="40"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173"/>
  <sheetViews>
    <sheetView showGridLines="0" showZeros="0" zoomScaleNormal="100" workbookViewId="0">
      <pane ySplit="12" topLeftCell="A35" activePane="bottomLeft" state="frozen"/>
      <selection activeCell="K77" sqref="K77"/>
      <selection pane="bottomLeft" activeCell="B1" sqref="B1"/>
    </sheetView>
  </sheetViews>
  <sheetFormatPr defaultColWidth="9.08984375" defaultRowHeight="14.5" x14ac:dyDescent="0.35"/>
  <cols>
    <col min="1" max="1" width="13.7265625" style="37" bestFit="1" customWidth="1"/>
    <col min="2" max="2" width="35.6328125" style="37" bestFit="1" customWidth="1"/>
    <col min="3" max="3" width="12.0898437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180</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130</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139</v>
      </c>
      <c r="G11" s="92" t="s">
        <v>140</v>
      </c>
      <c r="H11" s="91" t="s">
        <v>141</v>
      </c>
      <c r="I11" s="93" t="s">
        <v>142</v>
      </c>
      <c r="J11" s="91" t="s">
        <v>143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6.5" customHeight="1" x14ac:dyDescent="0.35">
      <c r="A14" s="154" t="s">
        <v>208</v>
      </c>
      <c r="B14" s="52" t="s">
        <v>339</v>
      </c>
      <c r="C14" s="65"/>
      <c r="D14" s="66"/>
    </row>
    <row r="15" spans="1:12" x14ac:dyDescent="0.35">
      <c r="A15" s="53">
        <f>'ASA Wrksht'!A15</f>
        <v>18</v>
      </c>
      <c r="B15" s="61" t="str">
        <f>'ASA Wrksht'!B15</f>
        <v>Residential Level 1</v>
      </c>
      <c r="C15" s="55" t="str">
        <f>'ASA Wrksht'!F15</f>
        <v>Days</v>
      </c>
      <c r="D15" s="244">
        <v>295.35000000000002</v>
      </c>
      <c r="E15" s="98"/>
      <c r="F15" s="99">
        <f>'ASA Wrksht'!O15</f>
        <v>0</v>
      </c>
      <c r="G15" s="100">
        <f>D15*F15</f>
        <v>0</v>
      </c>
      <c r="H15" s="103"/>
      <c r="I15" s="101">
        <f t="shared" ref="I15:I23" si="0">ROUND(G15-H15,2)</f>
        <v>0</v>
      </c>
      <c r="J15" s="102" t="str">
        <f t="shared" ref="J15:J23" si="1">IF(E15="","XXXXXXXXXX",ROUND(MAX((E15/$C$4*$C$6)-H15,(E15-H15)/$C$5),2))</f>
        <v>XXXXXXXXXX</v>
      </c>
      <c r="K15" s="103"/>
      <c r="L15" s="58">
        <f t="shared" ref="L15:L23" si="2">IF(D15="",0,K15/D15)</f>
        <v>0</v>
      </c>
    </row>
    <row r="16" spans="1:12" x14ac:dyDescent="0.35">
      <c r="A16" s="53">
        <f>'ASA Wrksht'!A16</f>
        <v>19</v>
      </c>
      <c r="B16" s="61" t="str">
        <f>'ASA Wrksht'!B16</f>
        <v>Residential Level 2</v>
      </c>
      <c r="C16" s="55" t="str">
        <f>'ASA Wrksht'!F16</f>
        <v>Days</v>
      </c>
      <c r="D16" s="244">
        <v>174.8</v>
      </c>
      <c r="E16" s="98"/>
      <c r="F16" s="99">
        <f>'ASA Wrksht'!O16</f>
        <v>0</v>
      </c>
      <c r="G16" s="100">
        <f t="shared" ref="G16:G23" si="3">D16*F16</f>
        <v>0</v>
      </c>
      <c r="H16" s="103"/>
      <c r="I16" s="101">
        <f t="shared" si="0"/>
        <v>0</v>
      </c>
      <c r="J16" s="102" t="str">
        <f t="shared" si="1"/>
        <v>XXXXXXXXXX</v>
      </c>
      <c r="K16" s="103"/>
      <c r="L16" s="58">
        <f t="shared" si="2"/>
        <v>0</v>
      </c>
    </row>
    <row r="17" spans="1:12" x14ac:dyDescent="0.35">
      <c r="A17" s="53">
        <f>'ASA Wrksht'!A17</f>
        <v>20</v>
      </c>
      <c r="B17" s="61" t="str">
        <f>'ASA Wrksht'!B17</f>
        <v>Residential Level 3</v>
      </c>
      <c r="C17" s="55" t="str">
        <f>'ASA Wrksht'!F17</f>
        <v>Days</v>
      </c>
      <c r="D17" s="244">
        <v>123.37</v>
      </c>
      <c r="E17" s="98"/>
      <c r="F17" s="99">
        <f>'ASA Wrksht'!O17</f>
        <v>0</v>
      </c>
      <c r="G17" s="100">
        <f t="shared" si="3"/>
        <v>0</v>
      </c>
      <c r="H17" s="103"/>
      <c r="I17" s="101">
        <f t="shared" si="0"/>
        <v>0</v>
      </c>
      <c r="J17" s="102" t="str">
        <f t="shared" si="1"/>
        <v>XXXXXXXXXX</v>
      </c>
      <c r="K17" s="103"/>
      <c r="L17" s="58">
        <f t="shared" si="2"/>
        <v>0</v>
      </c>
    </row>
    <row r="18" spans="1:12" x14ac:dyDescent="0.35">
      <c r="A18" s="53">
        <f>'ASA Wrksht'!A18</f>
        <v>21</v>
      </c>
      <c r="B18" s="61" t="str">
        <f>'ASA Wrksht'!B18</f>
        <v>Residential Level 4</v>
      </c>
      <c r="C18" s="55" t="str">
        <f>'ASA Wrksht'!F18</f>
        <v>Days</v>
      </c>
      <c r="D18" s="244">
        <v>54.67</v>
      </c>
      <c r="E18" s="98"/>
      <c r="F18" s="99">
        <f>'ASA Wrksht'!O18</f>
        <v>0</v>
      </c>
      <c r="G18" s="100">
        <f t="shared" si="3"/>
        <v>0</v>
      </c>
      <c r="H18" s="103"/>
      <c r="I18" s="101">
        <f t="shared" si="0"/>
        <v>0</v>
      </c>
      <c r="J18" s="102" t="str">
        <f t="shared" si="1"/>
        <v>XXXXXXXXXX</v>
      </c>
      <c r="K18" s="103"/>
      <c r="L18" s="58">
        <f t="shared" si="2"/>
        <v>0</v>
      </c>
    </row>
    <row r="19" spans="1:12" x14ac:dyDescent="0.35">
      <c r="A19" s="53">
        <f>'ASA Wrksht'!A19</f>
        <v>36</v>
      </c>
      <c r="B19" s="61" t="str">
        <f>'ASA Wrksht'!B19</f>
        <v>Room &amp; Board Level 1</v>
      </c>
      <c r="C19" s="55" t="str">
        <f>'ASA Wrksht'!F19</f>
        <v>Days</v>
      </c>
      <c r="D19" s="244">
        <v>185</v>
      </c>
      <c r="E19" s="98"/>
      <c r="F19" s="99">
        <f>'ASA Wrksht'!O19</f>
        <v>0</v>
      </c>
      <c r="G19" s="100">
        <f t="shared" si="3"/>
        <v>0</v>
      </c>
      <c r="H19" s="103"/>
      <c r="I19" s="101">
        <f t="shared" si="0"/>
        <v>0</v>
      </c>
      <c r="J19" s="102" t="str">
        <f t="shared" si="1"/>
        <v>XXXXXXXXXX</v>
      </c>
      <c r="K19" s="103"/>
      <c r="L19" s="58">
        <f t="shared" si="2"/>
        <v>0</v>
      </c>
    </row>
    <row r="20" spans="1:12" x14ac:dyDescent="0.35">
      <c r="A20" s="53">
        <f>'ASA Wrksht'!A20</f>
        <v>37</v>
      </c>
      <c r="B20" s="61" t="str">
        <f>'ASA Wrksht'!B20</f>
        <v>Room &amp; Board Level 2</v>
      </c>
      <c r="C20" s="55" t="str">
        <f>'ASA Wrksht'!F20</f>
        <v>Days</v>
      </c>
      <c r="D20" s="244">
        <v>101.33</v>
      </c>
      <c r="E20" s="98"/>
      <c r="F20" s="99">
        <f>'ASA Wrksht'!O20</f>
        <v>0</v>
      </c>
      <c r="G20" s="100">
        <f t="shared" si="3"/>
        <v>0</v>
      </c>
      <c r="H20" s="103"/>
      <c r="I20" s="101">
        <f t="shared" si="0"/>
        <v>0</v>
      </c>
      <c r="J20" s="102" t="str">
        <f t="shared" si="1"/>
        <v>XXXXXXXXXX</v>
      </c>
      <c r="K20" s="103"/>
      <c r="L20" s="58">
        <f t="shared" si="2"/>
        <v>0</v>
      </c>
    </row>
    <row r="21" spans="1:12" x14ac:dyDescent="0.35">
      <c r="A21" s="53">
        <f>'ASA Wrksht'!A21</f>
        <v>38</v>
      </c>
      <c r="B21" s="61" t="str">
        <f>'ASA Wrksht'!B21</f>
        <v>Room &amp; Board Level 3</v>
      </c>
      <c r="C21" s="55" t="str">
        <f>'ASA Wrksht'!F21</f>
        <v>Days</v>
      </c>
      <c r="D21" s="244">
        <v>100.63</v>
      </c>
      <c r="E21" s="98"/>
      <c r="F21" s="99">
        <f>'ASA Wrksht'!O21</f>
        <v>0</v>
      </c>
      <c r="G21" s="100">
        <f t="shared" si="3"/>
        <v>0</v>
      </c>
      <c r="H21" s="103"/>
      <c r="I21" s="101">
        <f t="shared" si="0"/>
        <v>0</v>
      </c>
      <c r="J21" s="102" t="str">
        <f t="shared" si="1"/>
        <v>XXXXXXXXXX</v>
      </c>
      <c r="K21" s="103"/>
      <c r="L21" s="58">
        <f t="shared" si="2"/>
        <v>0</v>
      </c>
    </row>
    <row r="22" spans="1:12" x14ac:dyDescent="0.35">
      <c r="A22" s="53">
        <f>'ASA Wrksht'!A22</f>
        <v>0</v>
      </c>
      <c r="B22" s="189">
        <f>'ASA Wrksht'!B22</f>
        <v>0</v>
      </c>
      <c r="C22" s="209">
        <f>'ASA Wrksht'!F22</f>
        <v>0</v>
      </c>
      <c r="D22" s="193"/>
      <c r="E22" s="98"/>
      <c r="F22" s="99">
        <f>'ASA Wrksht'!O22</f>
        <v>0</v>
      </c>
      <c r="G22" s="100">
        <f t="shared" si="3"/>
        <v>0</v>
      </c>
      <c r="H22" s="103"/>
      <c r="I22" s="101">
        <f t="shared" si="0"/>
        <v>0</v>
      </c>
      <c r="J22" s="102" t="str">
        <f t="shared" si="1"/>
        <v>XXXXXXXXXX</v>
      </c>
      <c r="K22" s="103"/>
      <c r="L22" s="58">
        <f t="shared" si="2"/>
        <v>0</v>
      </c>
    </row>
    <row r="23" spans="1:12" ht="15.75" customHeight="1" x14ac:dyDescent="0.35">
      <c r="A23" s="53">
        <f>'ASA Wrksht'!A23</f>
        <v>0</v>
      </c>
      <c r="B23" s="189">
        <f>'ASA Wrksht'!B23</f>
        <v>0</v>
      </c>
      <c r="C23" s="209">
        <f>'ASA Wrksht'!F23</f>
        <v>0</v>
      </c>
      <c r="D23" s="193"/>
      <c r="E23" s="98"/>
      <c r="F23" s="99">
        <f>'ASA Wrksht'!O23</f>
        <v>0</v>
      </c>
      <c r="G23" s="100">
        <f t="shared" si="3"/>
        <v>0</v>
      </c>
      <c r="H23" s="103"/>
      <c r="I23" s="101">
        <f t="shared" si="0"/>
        <v>0</v>
      </c>
      <c r="J23" s="102" t="str">
        <f t="shared" si="1"/>
        <v>XXXXXXXXXX</v>
      </c>
      <c r="K23" s="103"/>
      <c r="L23" s="58">
        <f t="shared" si="2"/>
        <v>0</v>
      </c>
    </row>
    <row r="24" spans="1:12" ht="6.75" customHeight="1" x14ac:dyDescent="0.35">
      <c r="A24" s="64">
        <f>'ASA Wrksht'!A24</f>
        <v>0</v>
      </c>
      <c r="B24" s="65">
        <f>'ASA Wrksht'!B24</f>
        <v>0</v>
      </c>
      <c r="C24" s="65">
        <f>'ASA Wrksht'!F24</f>
        <v>0</v>
      </c>
      <c r="D24" s="66"/>
      <c r="J24" s="104"/>
    </row>
    <row r="25" spans="1:12" ht="15" customHeight="1" thickBot="1" x14ac:dyDescent="0.4">
      <c r="A25" s="155" t="s">
        <v>208</v>
      </c>
      <c r="B25" s="106" t="s">
        <v>347</v>
      </c>
      <c r="C25" s="106">
        <f>'ASA Wrksht'!F25</f>
        <v>0</v>
      </c>
      <c r="D25" s="107"/>
      <c r="E25" s="108"/>
      <c r="F25" s="109">
        <f>SUM(F14:F24)</f>
        <v>0</v>
      </c>
      <c r="G25" s="135">
        <f>SUM(G14:G24)</f>
        <v>0</v>
      </c>
      <c r="H25" s="135">
        <f>SUM(H14:H24)</f>
        <v>0</v>
      </c>
      <c r="I25" s="135">
        <f>SUM(I14:I24)</f>
        <v>0</v>
      </c>
      <c r="J25" s="110" t="e">
        <f>ROUND(MAX((E25/$C$4*$C$6)-H25,(E25-H25)/$C$5),2)</f>
        <v>#DIV/0!</v>
      </c>
      <c r="K25" s="111">
        <f>SUM(K14:K24)</f>
        <v>0</v>
      </c>
      <c r="L25" s="109">
        <f>SUM(L14:L24)</f>
        <v>0</v>
      </c>
    </row>
    <row r="26" spans="1:12" ht="15" customHeight="1" thickBot="1" x14ac:dyDescent="0.4">
      <c r="A26" s="79">
        <f>'ASA Wrksht'!A26</f>
        <v>0</v>
      </c>
      <c r="B26" s="79">
        <f>'ASA Wrksht'!B26</f>
        <v>0</v>
      </c>
      <c r="C26" s="50">
        <f>'ASA Wrksht'!F26</f>
        <v>0</v>
      </c>
      <c r="D26" s="79"/>
      <c r="E26" s="112" t="str">
        <f>IF((SUM(E14:E24))&gt;E25,"Please check funding above","")</f>
        <v/>
      </c>
      <c r="K26" s="113" t="e">
        <f>MIN(J25,I25)</f>
        <v>#DIV/0!</v>
      </c>
      <c r="L26" s="114" t="s">
        <v>147</v>
      </c>
    </row>
    <row r="27" spans="1:12" ht="16.5" customHeight="1" x14ac:dyDescent="0.35">
      <c r="A27" s="154" t="s">
        <v>209</v>
      </c>
      <c r="B27" s="52" t="s">
        <v>341</v>
      </c>
      <c r="C27" s="65">
        <f>'ASA Wrksht'!F27</f>
        <v>0</v>
      </c>
      <c r="D27" s="66"/>
    </row>
    <row r="28" spans="1:12" x14ac:dyDescent="0.35">
      <c r="A28" s="53">
        <f>'ASA Wrksht'!A28</f>
        <v>29</v>
      </c>
      <c r="B28" s="61" t="str">
        <f>'ASA Wrksht'!B28</f>
        <v>Aftercare -  Individual</v>
      </c>
      <c r="C28" s="55" t="str">
        <f>'ASA Wrksht'!F28</f>
        <v>Hours</v>
      </c>
      <c r="D28" s="244">
        <v>62.57</v>
      </c>
      <c r="E28" s="98"/>
      <c r="F28" s="99">
        <f>'ASA Wrksht'!O28</f>
        <v>0</v>
      </c>
      <c r="G28" s="100">
        <f t="shared" ref="G28:G61" si="4">D28*F28</f>
        <v>0</v>
      </c>
      <c r="H28" s="103"/>
      <c r="I28" s="101">
        <f t="shared" ref="I28:I62" si="5">ROUND(G28-H28,2)</f>
        <v>0</v>
      </c>
      <c r="J28" s="102" t="str">
        <f t="shared" ref="J28:J62" si="6">IF(E28="","XXXXXXXXXX",ROUND(MAX((E28/$C$4*$C$6)-H28,(E28-H28)/$C$5),2))</f>
        <v>XXXXXXXXXX</v>
      </c>
      <c r="K28" s="103"/>
      <c r="L28" s="58">
        <f t="shared" ref="L28:L62" si="7">IF(D28="",0,K28/D28)</f>
        <v>0</v>
      </c>
    </row>
    <row r="29" spans="1:12" x14ac:dyDescent="0.35">
      <c r="A29" s="53">
        <f>'ASA Wrksht'!A29</f>
        <v>43</v>
      </c>
      <c r="B29" s="61" t="str">
        <f>'ASA Wrksht'!B29</f>
        <v>Aftercare - Group</v>
      </c>
      <c r="C29" s="55" t="str">
        <f>'ASA Wrksht'!F29</f>
        <v>Hours</v>
      </c>
      <c r="D29" s="244">
        <v>15.64</v>
      </c>
      <c r="E29" s="98"/>
      <c r="F29" s="99">
        <f>'ASA Wrksht'!O29</f>
        <v>0</v>
      </c>
      <c r="G29" s="100">
        <f t="shared" si="4"/>
        <v>0</v>
      </c>
      <c r="H29" s="103"/>
      <c r="I29" s="101">
        <f t="shared" si="5"/>
        <v>0</v>
      </c>
      <c r="J29" s="102" t="str">
        <f t="shared" si="6"/>
        <v>XXXXXXXXXX</v>
      </c>
      <c r="K29" s="103"/>
      <c r="L29" s="58">
        <f t="shared" si="7"/>
        <v>0</v>
      </c>
    </row>
    <row r="30" spans="1:12" x14ac:dyDescent="0.35">
      <c r="A30" s="53">
        <f>'ASA Wrksht'!A30</f>
        <v>1</v>
      </c>
      <c r="B30" s="61" t="str">
        <f>'ASA Wrksht'!B30</f>
        <v>Assessment</v>
      </c>
      <c r="C30" s="55" t="str">
        <f>'ASA Wrksht'!F30</f>
        <v>Hours</v>
      </c>
      <c r="D30" s="244">
        <v>83.25</v>
      </c>
      <c r="E30" s="98"/>
      <c r="F30" s="99">
        <f>'ASA Wrksht'!O30</f>
        <v>0</v>
      </c>
      <c r="G30" s="100">
        <f t="shared" si="4"/>
        <v>0</v>
      </c>
      <c r="H30" s="103"/>
      <c r="I30" s="101">
        <f t="shared" si="5"/>
        <v>0</v>
      </c>
      <c r="J30" s="102" t="str">
        <f t="shared" si="6"/>
        <v>XXXXXXXXXX</v>
      </c>
      <c r="K30" s="103"/>
      <c r="L30" s="58">
        <f t="shared" si="7"/>
        <v>0</v>
      </c>
    </row>
    <row r="31" spans="1:12" x14ac:dyDescent="0.35">
      <c r="A31" s="53">
        <f>'ASA Wrksht'!A31</f>
        <v>2</v>
      </c>
      <c r="B31" s="61" t="str">
        <f>'ASA Wrksht'!B31</f>
        <v>Case Management</v>
      </c>
      <c r="C31" s="55" t="str">
        <f>'ASA Wrksht'!F31</f>
        <v>Hours</v>
      </c>
      <c r="D31" s="244">
        <v>65.83</v>
      </c>
      <c r="E31" s="98"/>
      <c r="F31" s="99">
        <f>'ASA Wrksht'!O31</f>
        <v>0</v>
      </c>
      <c r="G31" s="100">
        <f t="shared" si="4"/>
        <v>0</v>
      </c>
      <c r="H31" s="103"/>
      <c r="I31" s="101">
        <f t="shared" si="5"/>
        <v>0</v>
      </c>
      <c r="J31" s="102" t="str">
        <f t="shared" si="6"/>
        <v>XXXXXXXXXX</v>
      </c>
      <c r="K31" s="103"/>
      <c r="L31" s="58">
        <f t="shared" si="7"/>
        <v>0</v>
      </c>
    </row>
    <row r="32" spans="1:12" ht="15.75" hidden="1" customHeight="1" x14ac:dyDescent="0.35">
      <c r="A32" s="53">
        <f>'ASA Wrksht'!A32</f>
        <v>0</v>
      </c>
      <c r="B32" s="61">
        <f>'ASA Wrksht'!B32</f>
        <v>0</v>
      </c>
      <c r="C32" s="55">
        <f>'ASA Wrksht'!F32</f>
        <v>0</v>
      </c>
      <c r="D32" s="244"/>
      <c r="E32" s="98"/>
      <c r="F32" s="99">
        <f>'ASA Wrksht'!O32</f>
        <v>0</v>
      </c>
      <c r="G32" s="100">
        <f t="shared" si="4"/>
        <v>0</v>
      </c>
      <c r="H32" s="103"/>
      <c r="I32" s="101">
        <f t="shared" si="5"/>
        <v>0</v>
      </c>
      <c r="J32" s="102" t="str">
        <f t="shared" si="6"/>
        <v>XXXXXXXXXX</v>
      </c>
      <c r="K32" s="103"/>
      <c r="L32" s="58">
        <f t="shared" si="7"/>
        <v>0</v>
      </c>
    </row>
    <row r="33" spans="1:12" hidden="1" x14ac:dyDescent="0.35">
      <c r="A33" s="53">
        <f>'ASA Wrksht'!A33</f>
        <v>0</v>
      </c>
      <c r="B33" s="61">
        <f>'ASA Wrksht'!B33</f>
        <v>0</v>
      </c>
      <c r="C33" s="55">
        <f>'ASA Wrksht'!F33</f>
        <v>0</v>
      </c>
      <c r="D33" s="244"/>
      <c r="E33" s="98"/>
      <c r="F33" s="99">
        <f>'ASA Wrksht'!O33</f>
        <v>0</v>
      </c>
      <c r="G33" s="100">
        <f t="shared" si="4"/>
        <v>0</v>
      </c>
      <c r="H33" s="103"/>
      <c r="I33" s="101">
        <f t="shared" si="5"/>
        <v>0</v>
      </c>
      <c r="J33" s="102" t="str">
        <f t="shared" si="6"/>
        <v>XXXXXXXXXX</v>
      </c>
      <c r="K33" s="103"/>
      <c r="L33" s="58">
        <f t="shared" si="7"/>
        <v>0</v>
      </c>
    </row>
    <row r="34" spans="1:12" hidden="1" x14ac:dyDescent="0.35">
      <c r="A34" s="53">
        <f>'ASA Wrksht'!A34</f>
        <v>5</v>
      </c>
      <c r="B34" s="61" t="str">
        <f>'ASA Wrksht'!B34</f>
        <v>Day Care Services</v>
      </c>
      <c r="C34" s="55" t="str">
        <f>'ASA Wrksht'!F34</f>
        <v>Hours</v>
      </c>
      <c r="D34" s="193"/>
      <c r="E34" s="98"/>
      <c r="F34" s="99">
        <f>'ASA Wrksht'!O34</f>
        <v>0</v>
      </c>
      <c r="G34" s="100">
        <f t="shared" si="4"/>
        <v>0</v>
      </c>
      <c r="H34" s="103"/>
      <c r="I34" s="101">
        <f t="shared" si="5"/>
        <v>0</v>
      </c>
      <c r="J34" s="102" t="str">
        <f t="shared" si="6"/>
        <v>XXXXXXXXXX</v>
      </c>
      <c r="K34" s="103"/>
      <c r="L34" s="58">
        <f t="shared" si="7"/>
        <v>0</v>
      </c>
    </row>
    <row r="35" spans="1:12" x14ac:dyDescent="0.35">
      <c r="A35" s="53">
        <f>'ASA Wrksht'!A35</f>
        <v>6</v>
      </c>
      <c r="B35" s="61" t="str">
        <f>'ASA Wrksht'!B35</f>
        <v>Day Treatment</v>
      </c>
      <c r="C35" s="55" t="str">
        <f>'ASA Wrksht'!F35</f>
        <v>Hours</v>
      </c>
      <c r="D35" s="244">
        <v>15.1</v>
      </c>
      <c r="E35" s="98"/>
      <c r="F35" s="99">
        <f>'ASA Wrksht'!O35</f>
        <v>0</v>
      </c>
      <c r="G35" s="100">
        <f t="shared" si="4"/>
        <v>0</v>
      </c>
      <c r="H35" s="103"/>
      <c r="I35" s="101">
        <f t="shared" si="5"/>
        <v>0</v>
      </c>
      <c r="J35" s="102" t="str">
        <f t="shared" si="6"/>
        <v>XXXXXXXXXX</v>
      </c>
      <c r="K35" s="103"/>
      <c r="L35" s="58">
        <f t="shared" si="7"/>
        <v>0</v>
      </c>
    </row>
    <row r="36" spans="1:12" x14ac:dyDescent="0.35">
      <c r="A36" s="53">
        <f>'ASA Wrksht'!A36</f>
        <v>28</v>
      </c>
      <c r="B36" s="61" t="str">
        <f>'ASA Wrksht'!B36</f>
        <v>Incidental Expenses</v>
      </c>
      <c r="C36" s="55" t="str">
        <f>'ASA Wrksht'!F36</f>
        <v>1 Unit = $1.00</v>
      </c>
      <c r="D36" s="244">
        <v>1</v>
      </c>
      <c r="E36" s="98"/>
      <c r="F36" s="99">
        <f>'ASA Wrksht'!O36</f>
        <v>0</v>
      </c>
      <c r="G36" s="100">
        <f t="shared" si="4"/>
        <v>0</v>
      </c>
      <c r="H36" s="103"/>
      <c r="I36" s="101">
        <f t="shared" si="5"/>
        <v>0</v>
      </c>
      <c r="J36" s="102" t="str">
        <f t="shared" si="6"/>
        <v>XXXXXXXXXX</v>
      </c>
      <c r="K36" s="103"/>
      <c r="L36" s="58">
        <f t="shared" si="7"/>
        <v>0</v>
      </c>
    </row>
    <row r="37" spans="1:12" x14ac:dyDescent="0.35">
      <c r="A37" s="53">
        <f>'ASA Wrksht'!A37</f>
        <v>8</v>
      </c>
      <c r="B37" s="61" t="str">
        <f>'ASA Wrksht'!B37</f>
        <v>In-Home &amp; On Site</v>
      </c>
      <c r="C37" s="55" t="str">
        <f>'ASA Wrksht'!F37</f>
        <v>Hours</v>
      </c>
      <c r="D37" s="244">
        <v>73.55</v>
      </c>
      <c r="E37" s="98"/>
      <c r="F37" s="99">
        <f>'ASA Wrksht'!O37</f>
        <v>0</v>
      </c>
      <c r="G37" s="100">
        <f t="shared" si="4"/>
        <v>0</v>
      </c>
      <c r="H37" s="103"/>
      <c r="I37" s="101">
        <f t="shared" si="5"/>
        <v>0</v>
      </c>
      <c r="J37" s="102" t="str">
        <f t="shared" si="6"/>
        <v>XXXXXXXXXX</v>
      </c>
      <c r="K37" s="103"/>
      <c r="L37" s="58">
        <f t="shared" si="7"/>
        <v>0</v>
      </c>
    </row>
    <row r="38" spans="1:12" x14ac:dyDescent="0.35">
      <c r="A38" s="53">
        <f>'ASA Wrksht'!A38</f>
        <v>42</v>
      </c>
      <c r="B38" s="61" t="str">
        <f>'ASA Wrksht'!B38</f>
        <v>Intervention - Group</v>
      </c>
      <c r="C38" s="55" t="str">
        <f>'ASA Wrksht'!F38</f>
        <v>Hours</v>
      </c>
      <c r="D38" s="244">
        <v>16.8</v>
      </c>
      <c r="E38" s="98"/>
      <c r="F38" s="99">
        <f>'ASA Wrksht'!O38</f>
        <v>0</v>
      </c>
      <c r="G38" s="100">
        <f t="shared" si="4"/>
        <v>0</v>
      </c>
      <c r="H38" s="103"/>
      <c r="I38" s="101">
        <f t="shared" si="5"/>
        <v>0</v>
      </c>
      <c r="J38" s="102" t="str">
        <f t="shared" si="6"/>
        <v>XXXXXXXXXX</v>
      </c>
      <c r="K38" s="103"/>
      <c r="L38" s="58">
        <f t="shared" si="7"/>
        <v>0</v>
      </c>
    </row>
    <row r="39" spans="1:12" x14ac:dyDescent="0.35">
      <c r="A39" s="53">
        <f>'ASA Wrksht'!A39</f>
        <v>11</v>
      </c>
      <c r="B39" s="61" t="str">
        <f>'ASA Wrksht'!B39</f>
        <v>Intervention - Individual</v>
      </c>
      <c r="C39" s="55" t="str">
        <f>'ASA Wrksht'!F39</f>
        <v>Hours</v>
      </c>
      <c r="D39" s="244">
        <v>67.2</v>
      </c>
      <c r="E39" s="98"/>
      <c r="F39" s="99">
        <f>'ASA Wrksht'!O39</f>
        <v>0</v>
      </c>
      <c r="G39" s="100">
        <f t="shared" si="4"/>
        <v>0</v>
      </c>
      <c r="H39" s="103"/>
      <c r="I39" s="101">
        <f t="shared" si="5"/>
        <v>0</v>
      </c>
      <c r="J39" s="102" t="str">
        <f t="shared" si="6"/>
        <v>XXXXXXXXXX</v>
      </c>
      <c r="K39" s="103"/>
      <c r="L39" s="58">
        <f t="shared" si="7"/>
        <v>0</v>
      </c>
    </row>
    <row r="40" spans="1:12" x14ac:dyDescent="0.35">
      <c r="A40" s="53">
        <f>'ASA Wrksht'!A40</f>
        <v>12</v>
      </c>
      <c r="B40" s="61" t="str">
        <f>'ASA Wrksht'!B40</f>
        <v>Medical Services</v>
      </c>
      <c r="C40" s="55" t="str">
        <f>'ASA Wrksht'!F40</f>
        <v>Hours</v>
      </c>
      <c r="D40" s="244">
        <v>383.08</v>
      </c>
      <c r="E40" s="98"/>
      <c r="F40" s="99">
        <f>'ASA Wrksht'!O40</f>
        <v>0</v>
      </c>
      <c r="G40" s="100">
        <f t="shared" si="4"/>
        <v>0</v>
      </c>
      <c r="H40" s="103"/>
      <c r="I40" s="101">
        <f t="shared" si="5"/>
        <v>0</v>
      </c>
      <c r="J40" s="102" t="str">
        <f t="shared" si="6"/>
        <v>XXXXXXXXXX</v>
      </c>
      <c r="K40" s="103"/>
      <c r="L40" s="58">
        <f t="shared" si="7"/>
        <v>0</v>
      </c>
    </row>
    <row r="41" spans="1:12" hidden="1" x14ac:dyDescent="0.35">
      <c r="A41" s="53">
        <f>'ASA Wrksht'!A41</f>
        <v>13</v>
      </c>
      <c r="B41" s="61" t="str">
        <f>'ASA Wrksht'!B41</f>
        <v>Medication-Assisted Treatment</v>
      </c>
      <c r="C41" s="55" t="str">
        <f>'ASA Wrksht'!F41</f>
        <v>Dosage</v>
      </c>
      <c r="D41" s="193"/>
      <c r="E41" s="98"/>
      <c r="F41" s="99">
        <f>'ASA Wrksht'!O41</f>
        <v>0</v>
      </c>
      <c r="G41" s="100">
        <f t="shared" si="4"/>
        <v>0</v>
      </c>
      <c r="H41" s="103"/>
      <c r="I41" s="101">
        <f t="shared" si="5"/>
        <v>0</v>
      </c>
      <c r="J41" s="102" t="str">
        <f t="shared" si="6"/>
        <v>XXXXXXXXXX</v>
      </c>
      <c r="K41" s="103"/>
      <c r="L41" s="58">
        <f t="shared" si="7"/>
        <v>0</v>
      </c>
    </row>
    <row r="42" spans="1:12" x14ac:dyDescent="0.35">
      <c r="A42" s="53">
        <f>'ASA Wrksht'!A42</f>
        <v>35</v>
      </c>
      <c r="B42" s="61" t="str">
        <f>'ASA Wrksht'!B42</f>
        <v>Outpatient - Group</v>
      </c>
      <c r="C42" s="55" t="str">
        <f>'ASA Wrksht'!F42</f>
        <v>Hours</v>
      </c>
      <c r="D42" s="244">
        <v>20.13</v>
      </c>
      <c r="E42" s="98"/>
      <c r="F42" s="99">
        <f>'ASA Wrksht'!O42</f>
        <v>0</v>
      </c>
      <c r="G42" s="100">
        <f t="shared" si="4"/>
        <v>0</v>
      </c>
      <c r="H42" s="103"/>
      <c r="I42" s="101">
        <f t="shared" si="5"/>
        <v>0</v>
      </c>
      <c r="J42" s="102" t="str">
        <f t="shared" si="6"/>
        <v>XXXXXXXXXX</v>
      </c>
      <c r="K42" s="103"/>
      <c r="L42" s="58">
        <f t="shared" si="7"/>
        <v>0</v>
      </c>
    </row>
    <row r="43" spans="1:12" x14ac:dyDescent="0.35">
      <c r="A43" s="53">
        <f>'ASA Wrksht'!A43</f>
        <v>14</v>
      </c>
      <c r="B43" s="61" t="str">
        <f>'ASA Wrksht'!B43</f>
        <v>Outpatient - Individual</v>
      </c>
      <c r="C43" s="55" t="str">
        <f>'ASA Wrksht'!F43</f>
        <v>Hours</v>
      </c>
      <c r="D43" s="244">
        <v>80.510000000000005</v>
      </c>
      <c r="E43" s="98"/>
      <c r="F43" s="99">
        <f>'ASA Wrksht'!O43</f>
        <v>0</v>
      </c>
      <c r="G43" s="100">
        <f t="shared" si="4"/>
        <v>0</v>
      </c>
      <c r="H43" s="103"/>
      <c r="I43" s="101">
        <f t="shared" si="5"/>
        <v>0</v>
      </c>
      <c r="J43" s="102" t="str">
        <f t="shared" si="6"/>
        <v>XXXXXXXXXX</v>
      </c>
      <c r="K43" s="103"/>
      <c r="L43" s="58">
        <f t="shared" si="7"/>
        <v>0</v>
      </c>
    </row>
    <row r="44" spans="1:12" x14ac:dyDescent="0.35">
      <c r="A44" s="53">
        <f>'ASA Wrksht'!A44</f>
        <v>15</v>
      </c>
      <c r="B44" s="61" t="str">
        <f>'ASA Wrksht'!B44</f>
        <v>Outreach (Client Specific Form)</v>
      </c>
      <c r="C44" s="55" t="str">
        <f>'ASA Wrksht'!F44</f>
        <v>Hours</v>
      </c>
      <c r="D44" s="244">
        <v>52.41</v>
      </c>
      <c r="E44" s="98"/>
      <c r="F44" s="99">
        <f>'ASA Wrksht'!O44</f>
        <v>0</v>
      </c>
      <c r="G44" s="100">
        <f t="shared" si="4"/>
        <v>0</v>
      </c>
      <c r="H44" s="103"/>
      <c r="I44" s="101">
        <f t="shared" si="5"/>
        <v>0</v>
      </c>
      <c r="J44" s="102" t="str">
        <f t="shared" si="6"/>
        <v>XXXXXXXXXX</v>
      </c>
      <c r="K44" s="103"/>
      <c r="L44" s="58">
        <f t="shared" si="7"/>
        <v>0</v>
      </c>
    </row>
    <row r="45" spans="1:12" s="185" customFormat="1" x14ac:dyDescent="0.35">
      <c r="A45" s="249">
        <f>'ASA Wrksht'!A45</f>
        <v>15</v>
      </c>
      <c r="B45" s="253" t="str">
        <f>'ASA Wrksht'!B45</f>
        <v>Outreach (Non-Client Specific Form)</v>
      </c>
      <c r="C45" s="251" t="str">
        <f>'ASA Wrksht'!F45</f>
        <v>Hours</v>
      </c>
      <c r="D45" s="244">
        <v>52.41</v>
      </c>
      <c r="E45" s="194"/>
      <c r="F45" s="99">
        <f>'ASA Wrksht'!O45</f>
        <v>0</v>
      </c>
      <c r="G45" s="170">
        <f t="shared" ref="G45" si="8">D45*F45</f>
        <v>0</v>
      </c>
      <c r="H45" s="196"/>
      <c r="I45" s="171">
        <f t="shared" ref="I45" si="9">ROUND(G45-H45,2)</f>
        <v>0</v>
      </c>
      <c r="J45" s="195" t="str">
        <f t="shared" ref="J45" si="10">IF(E45="","XXXXXXXXXX",ROUND(MAX((E45/$C$4*$C$6)-H45,(E45-H45)/$C$5),2))</f>
        <v>XXXXXXXXXX</v>
      </c>
      <c r="K45" s="196"/>
      <c r="L45" s="165">
        <f t="shared" ref="L45" si="11">IF(D45="",0,K45/D45)</f>
        <v>0</v>
      </c>
    </row>
    <row r="46" spans="1:12" x14ac:dyDescent="0.35">
      <c r="A46" s="53">
        <f>'ASA Wrksht'!A46</f>
        <v>47</v>
      </c>
      <c r="B46" s="61" t="str">
        <f>'ASA Wrksht'!B46</f>
        <v>Recovery Support - Group</v>
      </c>
      <c r="C46" s="55" t="str">
        <f>'ASA Wrksht'!F46</f>
        <v>Hours</v>
      </c>
      <c r="D46" s="244">
        <v>12.68</v>
      </c>
      <c r="E46" s="98"/>
      <c r="F46" s="99">
        <f>'ASA Wrksht'!O46</f>
        <v>0</v>
      </c>
      <c r="G46" s="100">
        <f t="shared" si="4"/>
        <v>0</v>
      </c>
      <c r="H46" s="103"/>
      <c r="I46" s="101">
        <f t="shared" si="5"/>
        <v>0</v>
      </c>
      <c r="J46" s="102" t="str">
        <f t="shared" si="6"/>
        <v>XXXXXXXXXX</v>
      </c>
      <c r="K46" s="103"/>
      <c r="L46" s="58">
        <f t="shared" si="7"/>
        <v>0</v>
      </c>
    </row>
    <row r="47" spans="1:12" x14ac:dyDescent="0.35">
      <c r="A47" s="53">
        <f>'ASA Wrksht'!A47</f>
        <v>46</v>
      </c>
      <c r="B47" s="61" t="str">
        <f>'ASA Wrksht'!B47</f>
        <v>Recovery Support - Individual</v>
      </c>
      <c r="C47" s="55" t="str">
        <f>'ASA Wrksht'!F47</f>
        <v>Hours</v>
      </c>
      <c r="D47" s="244">
        <v>50.73</v>
      </c>
      <c r="E47" s="98"/>
      <c r="F47" s="99">
        <f>'ASA Wrksht'!O47</f>
        <v>0</v>
      </c>
      <c r="G47" s="100">
        <f t="shared" si="4"/>
        <v>0</v>
      </c>
      <c r="H47" s="103"/>
      <c r="I47" s="101">
        <f t="shared" si="5"/>
        <v>0</v>
      </c>
      <c r="J47" s="102" t="str">
        <f t="shared" si="6"/>
        <v>XXXXXXXXXX</v>
      </c>
      <c r="K47" s="103"/>
      <c r="L47" s="58">
        <f t="shared" si="7"/>
        <v>0</v>
      </c>
    </row>
    <row r="48" spans="1:12" hidden="1" x14ac:dyDescent="0.35">
      <c r="A48" s="53">
        <f>'ASA Wrksht'!A48</f>
        <v>22</v>
      </c>
      <c r="B48" s="61" t="str">
        <f>'ASA Wrksht'!B48</f>
        <v>Respite Services</v>
      </c>
      <c r="C48" s="55" t="str">
        <f>'ASA Wrksht'!F48</f>
        <v>Hours</v>
      </c>
      <c r="D48" s="193"/>
      <c r="E48" s="98"/>
      <c r="F48" s="99">
        <f>'ASA Wrksht'!O48</f>
        <v>0</v>
      </c>
      <c r="G48" s="100">
        <f t="shared" si="4"/>
        <v>0</v>
      </c>
      <c r="H48" s="103"/>
      <c r="I48" s="101">
        <f t="shared" si="5"/>
        <v>0</v>
      </c>
      <c r="J48" s="102" t="str">
        <f t="shared" si="6"/>
        <v>XXXXXXXXXX</v>
      </c>
      <c r="K48" s="103"/>
      <c r="L48" s="58">
        <f t="shared" si="7"/>
        <v>0</v>
      </c>
    </row>
    <row r="49" spans="1:12" x14ac:dyDescent="0.35">
      <c r="A49" s="53">
        <f>'ASA Wrksht'!A49</f>
        <v>25</v>
      </c>
      <c r="B49" s="61" t="str">
        <f>'ASA Wrksht'!B49</f>
        <v>Supported Employment</v>
      </c>
      <c r="C49" s="55" t="str">
        <f>'ASA Wrksht'!F49</f>
        <v>Hours</v>
      </c>
      <c r="D49" s="244">
        <v>56.3</v>
      </c>
      <c r="E49" s="98"/>
      <c r="F49" s="99">
        <f>'ASA Wrksht'!O49</f>
        <v>0</v>
      </c>
      <c r="G49" s="100">
        <f t="shared" si="4"/>
        <v>0</v>
      </c>
      <c r="H49" s="103"/>
      <c r="I49" s="101">
        <f t="shared" si="5"/>
        <v>0</v>
      </c>
      <c r="J49" s="102" t="str">
        <f t="shared" si="6"/>
        <v>XXXXXXXXXX</v>
      </c>
      <c r="K49" s="103"/>
      <c r="L49" s="58">
        <f t="shared" si="7"/>
        <v>0</v>
      </c>
    </row>
    <row r="50" spans="1:12" x14ac:dyDescent="0.35">
      <c r="A50" s="53">
        <f>'ASA Wrksht'!A50</f>
        <v>26</v>
      </c>
      <c r="B50" s="61" t="str">
        <f>'ASA Wrksht'!B50</f>
        <v>Supportive Housing/Living</v>
      </c>
      <c r="C50" s="55" t="str">
        <f>'ASA Wrksht'!F50</f>
        <v>Hours</v>
      </c>
      <c r="D50" s="244">
        <v>68.95</v>
      </c>
      <c r="E50" s="98"/>
      <c r="F50" s="99">
        <f>'ASA Wrksht'!O50</f>
        <v>0</v>
      </c>
      <c r="G50" s="100">
        <f t="shared" si="4"/>
        <v>0</v>
      </c>
      <c r="H50" s="103"/>
      <c r="I50" s="101">
        <f t="shared" si="5"/>
        <v>0</v>
      </c>
      <c r="J50" s="102" t="str">
        <f t="shared" si="6"/>
        <v>XXXXXXXXXX</v>
      </c>
      <c r="K50" s="103"/>
      <c r="L50" s="58">
        <f t="shared" si="7"/>
        <v>0</v>
      </c>
    </row>
    <row r="51" spans="1:12" x14ac:dyDescent="0.35">
      <c r="A51" s="53">
        <f>'ASA Wrksht'!A51</f>
        <v>27</v>
      </c>
      <c r="B51" s="61" t="str">
        <f>'ASA Wrksht'!B51</f>
        <v>TASC</v>
      </c>
      <c r="C51" s="55" t="str">
        <f>'ASA Wrksht'!F51</f>
        <v>Hours</v>
      </c>
      <c r="D51" s="244">
        <v>63.44</v>
      </c>
      <c r="E51" s="98"/>
      <c r="F51" s="99">
        <f>'ASA Wrksht'!O51</f>
        <v>0</v>
      </c>
      <c r="G51" s="100">
        <f t="shared" si="4"/>
        <v>0</v>
      </c>
      <c r="H51" s="103"/>
      <c r="I51" s="101">
        <f t="shared" si="5"/>
        <v>0</v>
      </c>
      <c r="J51" s="102" t="str">
        <f t="shared" si="6"/>
        <v>XXXXXXXXXX</v>
      </c>
      <c r="K51" s="103"/>
      <c r="L51" s="58">
        <f t="shared" si="7"/>
        <v>0</v>
      </c>
    </row>
    <row r="52" spans="1:12" x14ac:dyDescent="0.35">
      <c r="A52" s="53" t="str">
        <f>'ASA Wrksht'!A52</f>
        <v>TBD</v>
      </c>
      <c r="B52" s="61" t="str">
        <f>'ASA Wrksht'!B52</f>
        <v>Cost Reimbursement Expenses</v>
      </c>
      <c r="C52" s="55" t="str">
        <f>'ASA Wrksht'!F52</f>
        <v>TBD</v>
      </c>
      <c r="D52" s="193"/>
      <c r="E52" s="98"/>
      <c r="F52" s="99">
        <f>'ASA Wrksht'!O52</f>
        <v>0</v>
      </c>
      <c r="G52" s="100">
        <f t="shared" si="4"/>
        <v>0</v>
      </c>
      <c r="H52" s="103"/>
      <c r="I52" s="101">
        <f t="shared" si="5"/>
        <v>0</v>
      </c>
      <c r="J52" s="102" t="str">
        <f t="shared" si="6"/>
        <v>XXXXXXXXXX</v>
      </c>
      <c r="K52" s="103"/>
      <c r="L52" s="58">
        <f t="shared" si="7"/>
        <v>0</v>
      </c>
    </row>
    <row r="53" spans="1:12" s="185" customFormat="1" x14ac:dyDescent="0.35">
      <c r="A53" s="249">
        <f>'ASA Wrksht'!A53</f>
        <v>0</v>
      </c>
      <c r="B53" s="253">
        <f>'ASA Wrksht'!B53</f>
        <v>0</v>
      </c>
      <c r="C53" s="209">
        <f>'ASA Wrksht'!F53</f>
        <v>0</v>
      </c>
      <c r="D53" s="193"/>
      <c r="E53" s="194"/>
      <c r="F53" s="99">
        <f>'ASA Wrksht'!O53</f>
        <v>0</v>
      </c>
      <c r="G53" s="170">
        <f t="shared" ref="G53:G60" si="12">D53*F53</f>
        <v>0</v>
      </c>
      <c r="H53" s="196"/>
      <c r="I53" s="171">
        <f t="shared" ref="I53:I60" si="13">ROUND(G53-H53,2)</f>
        <v>0</v>
      </c>
      <c r="J53" s="195" t="str">
        <f t="shared" ref="J53:J60" si="14">IF(E53="","XXXXXXXXXX",ROUND(MAX((E53/$C$4*$C$6)-H53,(E53-H53)/$C$5),2))</f>
        <v>XXXXXXXXXX</v>
      </c>
      <c r="K53" s="196"/>
      <c r="L53" s="165">
        <f t="shared" ref="L53:L60" si="15">IF(D53="",0,K53/D53)</f>
        <v>0</v>
      </c>
    </row>
    <row r="54" spans="1:12" s="185" customFormat="1" x14ac:dyDescent="0.35">
      <c r="A54" s="249">
        <f>'ASA Wrksht'!A54</f>
        <v>0</v>
      </c>
      <c r="B54" s="253">
        <f>'ASA Wrksht'!B54</f>
        <v>0</v>
      </c>
      <c r="C54" s="209">
        <f>'ASA Wrksht'!F54</f>
        <v>0</v>
      </c>
      <c r="D54" s="193"/>
      <c r="E54" s="194"/>
      <c r="F54" s="99">
        <f>'ASA Wrksht'!O54</f>
        <v>0</v>
      </c>
      <c r="G54" s="170">
        <f t="shared" si="12"/>
        <v>0</v>
      </c>
      <c r="H54" s="196"/>
      <c r="I54" s="171">
        <f t="shared" si="13"/>
        <v>0</v>
      </c>
      <c r="J54" s="195" t="str">
        <f t="shared" si="14"/>
        <v>XXXXXXXXXX</v>
      </c>
      <c r="K54" s="196"/>
      <c r="L54" s="165">
        <f t="shared" si="15"/>
        <v>0</v>
      </c>
    </row>
    <row r="55" spans="1:12" s="185" customFormat="1" x14ac:dyDescent="0.35">
      <c r="A55" s="249">
        <f>'ASA Wrksht'!A55</f>
        <v>0</v>
      </c>
      <c r="B55" s="253">
        <f>'ASA Wrksht'!B55</f>
        <v>0</v>
      </c>
      <c r="C55" s="209">
        <f>'ASA Wrksht'!F55</f>
        <v>0</v>
      </c>
      <c r="D55" s="193"/>
      <c r="E55" s="194"/>
      <c r="F55" s="99">
        <f>'ASA Wrksht'!O55</f>
        <v>0</v>
      </c>
      <c r="G55" s="170">
        <f t="shared" si="12"/>
        <v>0</v>
      </c>
      <c r="H55" s="196"/>
      <c r="I55" s="171">
        <f t="shared" si="13"/>
        <v>0</v>
      </c>
      <c r="J55" s="195" t="str">
        <f t="shared" si="14"/>
        <v>XXXXXXXXXX</v>
      </c>
      <c r="K55" s="196"/>
      <c r="L55" s="165">
        <f t="shared" si="15"/>
        <v>0</v>
      </c>
    </row>
    <row r="56" spans="1:12" s="185" customFormat="1" x14ac:dyDescent="0.35">
      <c r="A56" s="249">
        <f>'ASA Wrksht'!A56</f>
        <v>0</v>
      </c>
      <c r="B56" s="253">
        <f>'ASA Wrksht'!B56</f>
        <v>0</v>
      </c>
      <c r="C56" s="209">
        <f>'ASA Wrksht'!F56</f>
        <v>0</v>
      </c>
      <c r="D56" s="193"/>
      <c r="E56" s="194"/>
      <c r="F56" s="99">
        <f>'ASA Wrksht'!O56</f>
        <v>0</v>
      </c>
      <c r="G56" s="170">
        <f t="shared" si="12"/>
        <v>0</v>
      </c>
      <c r="H56" s="196"/>
      <c r="I56" s="171">
        <f t="shared" si="13"/>
        <v>0</v>
      </c>
      <c r="J56" s="195" t="str">
        <f t="shared" si="14"/>
        <v>XXXXXXXXXX</v>
      </c>
      <c r="K56" s="196"/>
      <c r="L56" s="165">
        <f t="shared" si="15"/>
        <v>0</v>
      </c>
    </row>
    <row r="57" spans="1:12" s="185" customFormat="1" x14ac:dyDescent="0.35">
      <c r="A57" s="249">
        <f>'ASA Wrksht'!A57</f>
        <v>0</v>
      </c>
      <c r="B57" s="253">
        <f>'ASA Wrksht'!B57</f>
        <v>0</v>
      </c>
      <c r="C57" s="209">
        <f>'ASA Wrksht'!F57</f>
        <v>0</v>
      </c>
      <c r="D57" s="193"/>
      <c r="E57" s="194"/>
      <c r="F57" s="99">
        <f>'ASA Wrksht'!O57</f>
        <v>0</v>
      </c>
      <c r="G57" s="170">
        <f t="shared" si="12"/>
        <v>0</v>
      </c>
      <c r="H57" s="196"/>
      <c r="I57" s="171">
        <f t="shared" si="13"/>
        <v>0</v>
      </c>
      <c r="J57" s="195" t="str">
        <f t="shared" si="14"/>
        <v>XXXXXXXXXX</v>
      </c>
      <c r="K57" s="196"/>
      <c r="L57" s="165">
        <f t="shared" si="15"/>
        <v>0</v>
      </c>
    </row>
    <row r="58" spans="1:12" s="185" customFormat="1" x14ac:dyDescent="0.35">
      <c r="A58" s="249">
        <f>'ASA Wrksht'!A58</f>
        <v>0</v>
      </c>
      <c r="B58" s="253">
        <f>'ASA Wrksht'!B58</f>
        <v>0</v>
      </c>
      <c r="C58" s="209">
        <f>'ASA Wrksht'!F58</f>
        <v>0</v>
      </c>
      <c r="D58" s="193"/>
      <c r="E58" s="194"/>
      <c r="F58" s="99">
        <f>'ASA Wrksht'!O58</f>
        <v>0</v>
      </c>
      <c r="G58" s="170">
        <f t="shared" si="12"/>
        <v>0</v>
      </c>
      <c r="H58" s="196"/>
      <c r="I58" s="171">
        <f t="shared" si="13"/>
        <v>0</v>
      </c>
      <c r="J58" s="195" t="str">
        <f t="shared" si="14"/>
        <v>XXXXXXXXXX</v>
      </c>
      <c r="K58" s="196"/>
      <c r="L58" s="165">
        <f t="shared" si="15"/>
        <v>0</v>
      </c>
    </row>
    <row r="59" spans="1:12" s="185" customFormat="1" x14ac:dyDescent="0.35">
      <c r="A59" s="249">
        <f>'ASA Wrksht'!A59</f>
        <v>0</v>
      </c>
      <c r="B59" s="253">
        <f>'ASA Wrksht'!B59</f>
        <v>0</v>
      </c>
      <c r="C59" s="209">
        <f>'ASA Wrksht'!F59</f>
        <v>0</v>
      </c>
      <c r="D59" s="193"/>
      <c r="E59" s="194"/>
      <c r="F59" s="99">
        <f>'ASA Wrksht'!O59</f>
        <v>0</v>
      </c>
      <c r="G59" s="170">
        <f t="shared" si="12"/>
        <v>0</v>
      </c>
      <c r="H59" s="196"/>
      <c r="I59" s="171">
        <f t="shared" si="13"/>
        <v>0</v>
      </c>
      <c r="J59" s="195" t="str">
        <f t="shared" si="14"/>
        <v>XXXXXXXXXX</v>
      </c>
      <c r="K59" s="196"/>
      <c r="L59" s="165">
        <f t="shared" si="15"/>
        <v>0</v>
      </c>
    </row>
    <row r="60" spans="1:12" s="185" customFormat="1" x14ac:dyDescent="0.35">
      <c r="A60" s="249">
        <f>'ASA Wrksht'!A60</f>
        <v>0</v>
      </c>
      <c r="B60" s="253">
        <f>'ASA Wrksht'!B60</f>
        <v>0</v>
      </c>
      <c r="C60" s="209">
        <f>'ASA Wrksht'!F60</f>
        <v>0</v>
      </c>
      <c r="D60" s="193"/>
      <c r="E60" s="194"/>
      <c r="F60" s="99">
        <f>'ASA Wrksht'!O60</f>
        <v>0</v>
      </c>
      <c r="G60" s="170">
        <f t="shared" si="12"/>
        <v>0</v>
      </c>
      <c r="H60" s="196"/>
      <c r="I60" s="171">
        <f t="shared" si="13"/>
        <v>0</v>
      </c>
      <c r="J60" s="195" t="str">
        <f t="shared" si="14"/>
        <v>XXXXXXXXXX</v>
      </c>
      <c r="K60" s="196"/>
      <c r="L60" s="165">
        <f t="shared" si="15"/>
        <v>0</v>
      </c>
    </row>
    <row r="61" spans="1:12" x14ac:dyDescent="0.35">
      <c r="A61" s="53">
        <f>'ASA Wrksht'!A61</f>
        <v>0</v>
      </c>
      <c r="B61" s="189">
        <f>'ASA Wrksht'!B61</f>
        <v>0</v>
      </c>
      <c r="C61" s="209">
        <f>'ASA Wrksht'!F61</f>
        <v>0</v>
      </c>
      <c r="D61" s="193"/>
      <c r="E61" s="98"/>
      <c r="F61" s="99">
        <f>'ASA Wrksht'!O61</f>
        <v>0</v>
      </c>
      <c r="G61" s="100">
        <f t="shared" si="4"/>
        <v>0</v>
      </c>
      <c r="H61" s="103"/>
      <c r="I61" s="101">
        <f t="shared" si="5"/>
        <v>0</v>
      </c>
      <c r="J61" s="102" t="str">
        <f t="shared" si="6"/>
        <v>XXXXXXXXXX</v>
      </c>
      <c r="K61" s="103"/>
      <c r="L61" s="58">
        <f t="shared" si="7"/>
        <v>0</v>
      </c>
    </row>
    <row r="62" spans="1:12" x14ac:dyDescent="0.35">
      <c r="A62" s="53">
        <f>'ASA Wrksht'!A62</f>
        <v>0</v>
      </c>
      <c r="B62" s="189">
        <f>'ASA Wrksht'!B62</f>
        <v>0</v>
      </c>
      <c r="C62" s="209">
        <f>'ASA Wrksht'!F62</f>
        <v>0</v>
      </c>
      <c r="D62" s="193"/>
      <c r="E62" s="98"/>
      <c r="F62" s="99">
        <f>'ASA Wrksht'!O62</f>
        <v>0</v>
      </c>
      <c r="G62" s="100">
        <f>D62*F62</f>
        <v>0</v>
      </c>
      <c r="H62" s="103"/>
      <c r="I62" s="101">
        <f t="shared" si="5"/>
        <v>0</v>
      </c>
      <c r="J62" s="102" t="str">
        <f t="shared" si="6"/>
        <v>XXXXXXXXXX</v>
      </c>
      <c r="K62" s="103"/>
      <c r="L62" s="58">
        <f t="shared" si="7"/>
        <v>0</v>
      </c>
    </row>
    <row r="63" spans="1:12" ht="6.75" customHeight="1" x14ac:dyDescent="0.35">
      <c r="A63" s="64">
        <f>'ASA Wrksht'!A63</f>
        <v>0</v>
      </c>
      <c r="B63" s="65">
        <f>'ASA Wrksht'!B63</f>
        <v>0</v>
      </c>
      <c r="C63" s="65">
        <f>'ASA Wrksht'!F63</f>
        <v>0</v>
      </c>
      <c r="D63" s="66"/>
      <c r="J63" s="104"/>
    </row>
    <row r="64" spans="1:12" ht="15" customHeight="1" thickBot="1" x14ac:dyDescent="0.4">
      <c r="A64" s="155" t="s">
        <v>209</v>
      </c>
      <c r="B64" s="106" t="s">
        <v>348</v>
      </c>
      <c r="C64" s="106">
        <f>'ASA Wrksht'!F64</f>
        <v>0</v>
      </c>
      <c r="D64" s="107"/>
      <c r="E64" s="108"/>
      <c r="F64" s="109">
        <f>SUM(F27:F63)</f>
        <v>0</v>
      </c>
      <c r="G64" s="109">
        <f>SUM(G27:G63)</f>
        <v>0</v>
      </c>
      <c r="H64" s="109">
        <f>SUM(H27:H63)</f>
        <v>0</v>
      </c>
      <c r="I64" s="109">
        <f>SUM(I27:I63)</f>
        <v>0</v>
      </c>
      <c r="J64" s="110" t="e">
        <f>ROUND(MAX((E64/$C$4*$C$6)-H64,(E64-H64)/$C$5),2)</f>
        <v>#DIV/0!</v>
      </c>
      <c r="K64" s="111">
        <f>SUM(K27:K63)</f>
        <v>0</v>
      </c>
      <c r="L64" s="109">
        <f>SUM(L27:L63)</f>
        <v>0</v>
      </c>
    </row>
    <row r="65" spans="1:12" ht="15" customHeight="1" thickBot="1" x14ac:dyDescent="0.4">
      <c r="A65" s="79">
        <f>'ASA Wrksht'!A65</f>
        <v>0</v>
      </c>
      <c r="B65" s="79">
        <f>'ASA Wrksht'!B65</f>
        <v>0</v>
      </c>
      <c r="C65" s="50">
        <f>'ASA Wrksht'!F65</f>
        <v>0</v>
      </c>
      <c r="D65" s="79"/>
      <c r="E65" s="112" t="str">
        <f>IF((SUM(E27:E63))&gt;E64,"Please check funding above","")</f>
        <v/>
      </c>
      <c r="K65" s="113" t="e">
        <f>MIN(J64,I64)</f>
        <v>#DIV/0!</v>
      </c>
      <c r="L65" s="114" t="s">
        <v>147</v>
      </c>
    </row>
    <row r="66" spans="1:12" ht="16.5" customHeight="1" x14ac:dyDescent="0.35">
      <c r="A66" s="154" t="s">
        <v>210</v>
      </c>
      <c r="B66" s="52" t="s">
        <v>349</v>
      </c>
      <c r="C66" s="65">
        <f>'ASA Wrksht'!F66</f>
        <v>0</v>
      </c>
      <c r="D66" s="66"/>
    </row>
    <row r="67" spans="1:12" x14ac:dyDescent="0.35">
      <c r="A67" s="53">
        <f>'ASA Wrksht'!A67</f>
        <v>4</v>
      </c>
      <c r="B67" s="61" t="str">
        <f>'ASA Wrksht'!B67</f>
        <v>Crisis Support/Emergency - Client Specific</v>
      </c>
      <c r="C67" s="55" t="str">
        <f>'ASA Wrksht'!F67</f>
        <v>Hours</v>
      </c>
      <c r="D67" s="244">
        <v>303.67</v>
      </c>
      <c r="E67" s="98"/>
      <c r="F67" s="99">
        <f>'ASA Wrksht'!O67</f>
        <v>0</v>
      </c>
      <c r="G67" s="100">
        <f t="shared" ref="G67:G72" si="16">D67*F67</f>
        <v>0</v>
      </c>
      <c r="H67" s="103"/>
      <c r="I67" s="101">
        <f t="shared" ref="I67:I72" si="17">ROUND(G67-H67,2)</f>
        <v>0</v>
      </c>
      <c r="J67" s="102" t="str">
        <f t="shared" ref="J67:J72" si="18">IF(E67="","XXXXXXXXXX",ROUND(MAX((E67/$C$4*$C$6)-H67,(E67-H67)/$C$5),2))</f>
        <v>XXXXXXXXXX</v>
      </c>
      <c r="K67" s="103"/>
      <c r="L67" s="58">
        <f t="shared" ref="L67:L72" si="19">IF(D67="",0,K67/D67)</f>
        <v>0</v>
      </c>
    </row>
    <row r="68" spans="1:12" x14ac:dyDescent="0.35">
      <c r="A68" s="53">
        <f>'ASA Wrksht'!A68</f>
        <v>4</v>
      </c>
      <c r="B68" s="61" t="str">
        <f>'ASA Wrksht'!B68</f>
        <v>Crisis Support/Emergency - Non-Client Specific</v>
      </c>
      <c r="C68" s="55" t="str">
        <f>'ASA Wrksht'!F68</f>
        <v>Hours</v>
      </c>
      <c r="D68" s="244">
        <v>64.89</v>
      </c>
      <c r="E68" s="98"/>
      <c r="F68" s="99">
        <f>'ASA Wrksht'!O68</f>
        <v>0</v>
      </c>
      <c r="G68" s="100">
        <f t="shared" si="16"/>
        <v>0</v>
      </c>
      <c r="H68" s="103"/>
      <c r="I68" s="101">
        <f t="shared" si="17"/>
        <v>0</v>
      </c>
      <c r="J68" s="102" t="str">
        <f t="shared" si="18"/>
        <v>XXXXXXXXXX</v>
      </c>
      <c r="K68" s="103"/>
      <c r="L68" s="58">
        <f t="shared" si="19"/>
        <v>0</v>
      </c>
    </row>
    <row r="69" spans="1:12" x14ac:dyDescent="0.35">
      <c r="A69" s="53">
        <f>'ASA Wrksht'!A69</f>
        <v>32</v>
      </c>
      <c r="B69" s="61" t="str">
        <f>'ASA Wrksht'!B69</f>
        <v>Outpatient Detoxification</v>
      </c>
      <c r="C69" s="55" t="str">
        <f>'ASA Wrksht'!F69</f>
        <v>Hours</v>
      </c>
      <c r="D69" s="244">
        <v>87.62</v>
      </c>
      <c r="E69" s="98"/>
      <c r="F69" s="99">
        <f>'ASA Wrksht'!O69</f>
        <v>0</v>
      </c>
      <c r="G69" s="100">
        <f t="shared" si="16"/>
        <v>0</v>
      </c>
      <c r="H69" s="103"/>
      <c r="I69" s="101">
        <f t="shared" si="17"/>
        <v>0</v>
      </c>
      <c r="J69" s="102" t="str">
        <f t="shared" si="18"/>
        <v>XXXXXXXXXX</v>
      </c>
      <c r="K69" s="103"/>
      <c r="L69" s="58">
        <f t="shared" si="19"/>
        <v>0</v>
      </c>
    </row>
    <row r="70" spans="1:12" x14ac:dyDescent="0.35">
      <c r="A70" s="53">
        <f>'ASA Wrksht'!A70</f>
        <v>24</v>
      </c>
      <c r="B70" s="61" t="str">
        <f>'ASA Wrksht'!B70</f>
        <v>Substance Abuse Detoxification</v>
      </c>
      <c r="C70" s="55" t="str">
        <f>'ASA Wrksht'!F70</f>
        <v>Days</v>
      </c>
      <c r="D70" s="244">
        <v>326.86</v>
      </c>
      <c r="E70" s="98"/>
      <c r="F70" s="99">
        <f>'ASA Wrksht'!O70</f>
        <v>0</v>
      </c>
      <c r="G70" s="100">
        <f t="shared" si="16"/>
        <v>0</v>
      </c>
      <c r="H70" s="103"/>
      <c r="I70" s="101">
        <f t="shared" si="17"/>
        <v>0</v>
      </c>
      <c r="J70" s="102" t="str">
        <f t="shared" si="18"/>
        <v>XXXXXXXXXX</v>
      </c>
      <c r="K70" s="103"/>
      <c r="L70" s="58">
        <f t="shared" si="19"/>
        <v>0</v>
      </c>
    </row>
    <row r="71" spans="1:12" x14ac:dyDescent="0.35">
      <c r="A71" s="53">
        <f>'ASA Wrksht'!A71</f>
        <v>0</v>
      </c>
      <c r="B71" s="189">
        <f>'ASA Wrksht'!B71</f>
        <v>0</v>
      </c>
      <c r="C71" s="209">
        <f>'ASA Wrksht'!F71</f>
        <v>0</v>
      </c>
      <c r="D71" s="193"/>
      <c r="E71" s="98"/>
      <c r="F71" s="99">
        <f>'ASA Wrksht'!O71</f>
        <v>0</v>
      </c>
      <c r="G71" s="100">
        <f t="shared" si="16"/>
        <v>0</v>
      </c>
      <c r="H71" s="103"/>
      <c r="I71" s="101">
        <f t="shared" si="17"/>
        <v>0</v>
      </c>
      <c r="J71" s="102" t="str">
        <f t="shared" si="18"/>
        <v>XXXXXXXXXX</v>
      </c>
      <c r="K71" s="103"/>
      <c r="L71" s="58">
        <f t="shared" si="19"/>
        <v>0</v>
      </c>
    </row>
    <row r="72" spans="1:12" x14ac:dyDescent="0.35">
      <c r="A72" s="53">
        <f>'ASA Wrksht'!A72</f>
        <v>0</v>
      </c>
      <c r="B72" s="189">
        <f>'ASA Wrksht'!B72</f>
        <v>0</v>
      </c>
      <c r="C72" s="209">
        <f>'ASA Wrksht'!F72</f>
        <v>0</v>
      </c>
      <c r="D72" s="193"/>
      <c r="E72" s="98"/>
      <c r="F72" s="99">
        <f>'ASA Wrksht'!O72</f>
        <v>0</v>
      </c>
      <c r="G72" s="100">
        <f t="shared" si="16"/>
        <v>0</v>
      </c>
      <c r="H72" s="103"/>
      <c r="I72" s="101">
        <f t="shared" si="17"/>
        <v>0</v>
      </c>
      <c r="J72" s="102" t="str">
        <f t="shared" si="18"/>
        <v>XXXXXXXXXX</v>
      </c>
      <c r="K72" s="103"/>
      <c r="L72" s="58">
        <f t="shared" si="19"/>
        <v>0</v>
      </c>
    </row>
    <row r="73" spans="1:12" ht="6.75" customHeight="1" x14ac:dyDescent="0.35">
      <c r="A73" s="64">
        <f>'ASA Wrksht'!A73</f>
        <v>0</v>
      </c>
      <c r="B73" s="65">
        <f>'ASA Wrksht'!B73</f>
        <v>0</v>
      </c>
      <c r="C73" s="65">
        <f>'ASA Wrksht'!F73</f>
        <v>0</v>
      </c>
      <c r="D73" s="66"/>
      <c r="J73" s="104"/>
    </row>
    <row r="74" spans="1:12" ht="15" customHeight="1" thickBot="1" x14ac:dyDescent="0.4">
      <c r="A74" s="155" t="s">
        <v>210</v>
      </c>
      <c r="B74" s="106" t="s">
        <v>350</v>
      </c>
      <c r="C74" s="106">
        <f>'ASA Wrksht'!F74</f>
        <v>0</v>
      </c>
      <c r="D74" s="107"/>
      <c r="E74" s="108"/>
      <c r="F74" s="109">
        <f>SUM(F66:F73)</f>
        <v>0</v>
      </c>
      <c r="G74" s="109">
        <f>SUM(G66:G73)</f>
        <v>0</v>
      </c>
      <c r="H74" s="109">
        <f>SUM(H66:H73)</f>
        <v>0</v>
      </c>
      <c r="I74" s="109">
        <f>SUM(I66:I73)</f>
        <v>0</v>
      </c>
      <c r="J74" s="110" t="e">
        <f>ROUND(MAX((E74/$C$4*$C$6)-H74,(E74-H74)/$C$5),2)</f>
        <v>#DIV/0!</v>
      </c>
      <c r="K74" s="111">
        <f>SUM(K66:K73)</f>
        <v>0</v>
      </c>
      <c r="L74" s="109">
        <f>SUM(L66:L73)</f>
        <v>0</v>
      </c>
    </row>
    <row r="75" spans="1:12" ht="15" customHeight="1" thickBot="1" x14ac:dyDescent="0.4">
      <c r="A75" s="79">
        <v>0</v>
      </c>
      <c r="B75" s="79">
        <v>0</v>
      </c>
      <c r="C75" s="50">
        <f>'ASA Wrksht'!F75</f>
        <v>0</v>
      </c>
      <c r="D75" s="79"/>
      <c r="E75" s="112" t="str">
        <f>IF((SUM(E66:E73))&gt;E74,"Please check funding above","")</f>
        <v/>
      </c>
      <c r="K75" s="113" t="e">
        <f>MIN(J74,I74)</f>
        <v>#DIV/0!</v>
      </c>
      <c r="L75" s="114" t="s">
        <v>147</v>
      </c>
    </row>
    <row r="76" spans="1:12" ht="16.5" customHeight="1" x14ac:dyDescent="0.35">
      <c r="A76" s="154" t="s">
        <v>191</v>
      </c>
      <c r="B76" s="52" t="s">
        <v>345</v>
      </c>
      <c r="C76" s="65">
        <f>'ASA Wrksht'!F76</f>
        <v>0</v>
      </c>
      <c r="D76" s="66"/>
    </row>
    <row r="77" spans="1:12" x14ac:dyDescent="0.35">
      <c r="A77" s="53">
        <f>'ASA Wrksht'!A77</f>
        <v>30</v>
      </c>
      <c r="B77" s="61" t="str">
        <f>'ASA Wrksht'!B77</f>
        <v>Information and Referal</v>
      </c>
      <c r="C77" s="55" t="str">
        <f>'ASA Wrksht'!F77</f>
        <v>Hours</v>
      </c>
      <c r="D77" s="193"/>
      <c r="E77" s="98"/>
      <c r="F77" s="99">
        <f>'ASA Wrksht'!O77</f>
        <v>0</v>
      </c>
      <c r="G77" s="100">
        <f t="shared" ref="G77:G84" si="20">D77*F77</f>
        <v>0</v>
      </c>
      <c r="H77" s="103"/>
      <c r="I77" s="101">
        <f>ROUND(G77-H77,2)</f>
        <v>0</v>
      </c>
      <c r="J77" s="102" t="str">
        <f t="shared" ref="J77:J84" si="21">IF(E77="","XXXXXXXXXX",ROUND(MAX((E77/$C$4*$C$6)-H77,(E77-H77)/$C$5),2))</f>
        <v>XXXXXXXXXX</v>
      </c>
      <c r="K77" s="103"/>
      <c r="L77" s="58">
        <f t="shared" ref="L77:L84" si="22">IF(D77="",0,K77/D77)</f>
        <v>0</v>
      </c>
    </row>
    <row r="78" spans="1:12" x14ac:dyDescent="0.35">
      <c r="A78" s="53">
        <f>'ASA Wrksht'!A78</f>
        <v>48</v>
      </c>
      <c r="B78" s="61" t="str">
        <f>'ASA Wrksht'!B78</f>
        <v>Prevention - Indicated</v>
      </c>
      <c r="C78" s="55" t="str">
        <f>'ASA Wrksht'!F78</f>
        <v>Hours</v>
      </c>
      <c r="D78" s="244">
        <v>59.97</v>
      </c>
      <c r="E78" s="98"/>
      <c r="F78" s="99">
        <f>'ASA Wrksht'!O78</f>
        <v>0</v>
      </c>
      <c r="G78" s="100">
        <f t="shared" si="20"/>
        <v>0</v>
      </c>
      <c r="H78" s="103"/>
      <c r="I78" s="101">
        <f>ROUND(G78-H78,2)</f>
        <v>0</v>
      </c>
      <c r="J78" s="102" t="str">
        <f t="shared" si="21"/>
        <v>XXXXXXXXXX</v>
      </c>
      <c r="K78" s="103"/>
      <c r="L78" s="58">
        <f t="shared" si="22"/>
        <v>0</v>
      </c>
    </row>
    <row r="79" spans="1:12" x14ac:dyDescent="0.35">
      <c r="A79" s="53">
        <f>'ASA Wrksht'!A79</f>
        <v>49</v>
      </c>
      <c r="B79" s="61" t="str">
        <f>'ASA Wrksht'!B79</f>
        <v>Prevention - Selective - Client Specific Form</v>
      </c>
      <c r="C79" s="55" t="str">
        <f>'ASA Wrksht'!F79</f>
        <v>Hours</v>
      </c>
      <c r="D79" s="244">
        <v>59.97</v>
      </c>
      <c r="E79" s="98"/>
      <c r="F79" s="99">
        <f>'ASA Wrksht'!O79</f>
        <v>0</v>
      </c>
      <c r="G79" s="100">
        <f t="shared" si="20"/>
        <v>0</v>
      </c>
      <c r="H79" s="103"/>
      <c r="I79" s="101">
        <f>ROUND(G79-H79,2)</f>
        <v>0</v>
      </c>
      <c r="J79" s="102" t="str">
        <f t="shared" si="21"/>
        <v>XXXXXXXXXX</v>
      </c>
      <c r="K79" s="103"/>
      <c r="L79" s="58">
        <f t="shared" si="22"/>
        <v>0</v>
      </c>
    </row>
    <row r="80" spans="1:12" s="185" customFormat="1" x14ac:dyDescent="0.35">
      <c r="A80" s="249">
        <f>'ASA Wrksht'!A80</f>
        <v>49</v>
      </c>
      <c r="B80" s="253" t="str">
        <f>'ASA Wrksht'!B80</f>
        <v>Prevention - Selective - Non-Client Specific</v>
      </c>
      <c r="C80" s="251" t="str">
        <f>'ASA Wrksht'!F80</f>
        <v>Hours</v>
      </c>
      <c r="D80" s="244">
        <v>59.97</v>
      </c>
      <c r="E80" s="194"/>
      <c r="F80" s="99">
        <f>'ASA Wrksht'!O80</f>
        <v>0</v>
      </c>
      <c r="G80" s="170">
        <f t="shared" ref="G80:G82" si="23">D80*F80</f>
        <v>0</v>
      </c>
      <c r="H80" s="196"/>
      <c r="I80" s="171">
        <f t="shared" ref="I80:I82" si="24">ROUND(G80-H80,2)</f>
        <v>0</v>
      </c>
      <c r="J80" s="195" t="str">
        <f t="shared" ref="J80:J82" si="25">IF(E80="","XXXXXXXXXX",ROUND(MAX((E80/$C$4*$C$6)-H80,(E80-H80)/$C$5),2))</f>
        <v>XXXXXXXXXX</v>
      </c>
      <c r="K80" s="196"/>
      <c r="L80" s="165">
        <f t="shared" ref="L80:L82" si="26">IF(D80="",0,K80/D80)</f>
        <v>0</v>
      </c>
    </row>
    <row r="81" spans="1:12" s="185" customFormat="1" x14ac:dyDescent="0.35">
      <c r="A81" s="249">
        <f>'ASA Wrksht'!A81</f>
        <v>50</v>
      </c>
      <c r="B81" s="253" t="str">
        <f>'ASA Wrksht'!B81</f>
        <v>Prevention - Universal Direct</v>
      </c>
      <c r="C81" s="251" t="str">
        <f>'ASA Wrksht'!F81</f>
        <v>Hours</v>
      </c>
      <c r="D81" s="244">
        <v>59.97</v>
      </c>
      <c r="E81" s="194"/>
      <c r="F81" s="99">
        <f>'ASA Wrksht'!O81</f>
        <v>0</v>
      </c>
      <c r="G81" s="170">
        <f t="shared" si="23"/>
        <v>0</v>
      </c>
      <c r="H81" s="196"/>
      <c r="I81" s="171">
        <f t="shared" si="24"/>
        <v>0</v>
      </c>
      <c r="J81" s="195" t="str">
        <f t="shared" si="25"/>
        <v>XXXXXXXXXX</v>
      </c>
      <c r="K81" s="196"/>
      <c r="L81" s="165">
        <f t="shared" si="26"/>
        <v>0</v>
      </c>
    </row>
    <row r="82" spans="1:12" s="185" customFormat="1" x14ac:dyDescent="0.35">
      <c r="A82" s="249">
        <f>'ASA Wrksht'!A82</f>
        <v>51</v>
      </c>
      <c r="B82" s="253" t="str">
        <f>'ASA Wrksht'!B82</f>
        <v>Prevention - Universal Indirect</v>
      </c>
      <c r="C82" s="251" t="str">
        <f>'ASA Wrksht'!F82</f>
        <v>Hours</v>
      </c>
      <c r="D82" s="244">
        <v>59.97</v>
      </c>
      <c r="E82" s="194"/>
      <c r="F82" s="99">
        <f>'ASA Wrksht'!O82</f>
        <v>0</v>
      </c>
      <c r="G82" s="170">
        <f t="shared" si="23"/>
        <v>0</v>
      </c>
      <c r="H82" s="196"/>
      <c r="I82" s="171">
        <f t="shared" si="24"/>
        <v>0</v>
      </c>
      <c r="J82" s="195" t="str">
        <f t="shared" si="25"/>
        <v>XXXXXXXXXX</v>
      </c>
      <c r="K82" s="196"/>
      <c r="L82" s="165">
        <f t="shared" si="26"/>
        <v>0</v>
      </c>
    </row>
    <row r="83" spans="1:12" x14ac:dyDescent="0.35">
      <c r="A83" s="53">
        <f>'ASA Wrksht'!A83</f>
        <v>0</v>
      </c>
      <c r="B83" s="189">
        <f>'ASA Wrksht'!B83</f>
        <v>0</v>
      </c>
      <c r="C83" s="209">
        <f>'ASA Wrksht'!F83</f>
        <v>0</v>
      </c>
      <c r="D83" s="193"/>
      <c r="E83" s="98"/>
      <c r="F83" s="99">
        <f>'ASA Wrksht'!O83</f>
        <v>0</v>
      </c>
      <c r="G83" s="100">
        <f t="shared" si="20"/>
        <v>0</v>
      </c>
      <c r="H83" s="103"/>
      <c r="I83" s="101">
        <f>ROUND(G83-H83,2)</f>
        <v>0</v>
      </c>
      <c r="J83" s="102" t="str">
        <f t="shared" si="21"/>
        <v>XXXXXXXXXX</v>
      </c>
      <c r="K83" s="103"/>
      <c r="L83" s="58">
        <f t="shared" si="22"/>
        <v>0</v>
      </c>
    </row>
    <row r="84" spans="1:12" x14ac:dyDescent="0.35">
      <c r="A84" s="53">
        <f>'ASA Wrksht'!A84</f>
        <v>0</v>
      </c>
      <c r="B84" s="189">
        <f>'ASA Wrksht'!B84</f>
        <v>0</v>
      </c>
      <c r="C84" s="209">
        <f>'ASA Wrksht'!F84</f>
        <v>0</v>
      </c>
      <c r="D84" s="193"/>
      <c r="E84" s="98"/>
      <c r="F84" s="99">
        <f>'ASA Wrksht'!O84</f>
        <v>0</v>
      </c>
      <c r="G84" s="100">
        <f t="shared" si="20"/>
        <v>0</v>
      </c>
      <c r="H84" s="103"/>
      <c r="I84" s="101">
        <f>ROUND(G84-H84,2)</f>
        <v>0</v>
      </c>
      <c r="J84" s="102" t="str">
        <f t="shared" si="21"/>
        <v>XXXXXXXXXX</v>
      </c>
      <c r="K84" s="103"/>
      <c r="L84" s="58">
        <f t="shared" si="22"/>
        <v>0</v>
      </c>
    </row>
    <row r="85" spans="1:12" ht="6.75" customHeight="1" x14ac:dyDescent="0.35">
      <c r="A85" s="64">
        <f>'ASA Wrksht'!A85</f>
        <v>0</v>
      </c>
      <c r="B85" s="65">
        <f>'ASA Wrksht'!B85</f>
        <v>0</v>
      </c>
      <c r="C85" s="65">
        <f>'ASA Wrksht'!F85</f>
        <v>0</v>
      </c>
      <c r="D85" s="66"/>
      <c r="J85" s="104"/>
    </row>
    <row r="86" spans="1:12" ht="15" customHeight="1" thickBot="1" x14ac:dyDescent="0.4">
      <c r="A86" s="155" t="s">
        <v>191</v>
      </c>
      <c r="B86" s="106" t="s">
        <v>346</v>
      </c>
      <c r="C86" s="106">
        <f>'ASA Wrksht'!F86</f>
        <v>0</v>
      </c>
      <c r="D86" s="107"/>
      <c r="E86" s="108"/>
      <c r="F86" s="109">
        <f>SUM(F76:F85)</f>
        <v>0</v>
      </c>
      <c r="G86" s="109">
        <f>SUM(G76:G85)</f>
        <v>0</v>
      </c>
      <c r="H86" s="109">
        <f>SUM(H76:H85)</f>
        <v>0</v>
      </c>
      <c r="I86" s="109">
        <f>SUM(I76:I85)</f>
        <v>0</v>
      </c>
      <c r="J86" s="110" t="e">
        <f>ROUND(MAX((E86/$C$4*$C$6)-H86,(E86-H86)/$C$5),2)</f>
        <v>#DIV/0!</v>
      </c>
      <c r="K86" s="111">
        <f>SUM(K76:K85)</f>
        <v>0</v>
      </c>
      <c r="L86" s="109">
        <f>SUM(L76:L85)</f>
        <v>0</v>
      </c>
    </row>
    <row r="87" spans="1:12" ht="15" customHeight="1" thickBot="1" x14ac:dyDescent="0.4">
      <c r="A87" s="79"/>
      <c r="B87" s="79">
        <f>'ASA Wrksht'!B87</f>
        <v>0</v>
      </c>
      <c r="C87" s="50">
        <f>'ASA Wrksht'!F87</f>
        <v>0</v>
      </c>
      <c r="D87" s="79"/>
      <c r="E87" s="112" t="str">
        <f>IF((SUM(E76:E85))&gt;E86,"Please check funding above","")</f>
        <v/>
      </c>
      <c r="K87" s="113" t="e">
        <f>MIN(J86,I86)</f>
        <v>#DIV/0!</v>
      </c>
      <c r="L87" s="114" t="s">
        <v>147</v>
      </c>
    </row>
    <row r="88" spans="1:12" ht="5.25" customHeight="1" x14ac:dyDescent="0.35">
      <c r="A88" s="64"/>
      <c r="B88" s="65"/>
      <c r="C88" s="65"/>
      <c r="D88" s="66"/>
      <c r="J88" s="104"/>
    </row>
    <row r="89" spans="1:12" x14ac:dyDescent="0.35">
      <c r="A89" s="105"/>
      <c r="B89" s="106" t="s">
        <v>192</v>
      </c>
      <c r="C89" s="106"/>
      <c r="D89" s="107"/>
      <c r="E89" s="135">
        <f t="shared" ref="E89:L89" si="27">E25+E64+E74+E86</f>
        <v>0</v>
      </c>
      <c r="F89" s="109">
        <f t="shared" si="27"/>
        <v>0</v>
      </c>
      <c r="G89" s="135">
        <f t="shared" si="27"/>
        <v>0</v>
      </c>
      <c r="H89" s="135">
        <f t="shared" si="27"/>
        <v>0</v>
      </c>
      <c r="I89" s="135">
        <f t="shared" si="27"/>
        <v>0</v>
      </c>
      <c r="J89" s="135" t="e">
        <f t="shared" si="27"/>
        <v>#DIV/0!</v>
      </c>
      <c r="K89" s="135">
        <f t="shared" si="27"/>
        <v>0</v>
      </c>
      <c r="L89" s="109">
        <f t="shared" si="27"/>
        <v>0</v>
      </c>
    </row>
    <row r="90" spans="1:12" x14ac:dyDescent="0.35">
      <c r="A90" s="64"/>
      <c r="B90" s="65"/>
      <c r="C90" s="65"/>
      <c r="D90" s="66"/>
      <c r="E90" s="112"/>
    </row>
    <row r="91" spans="1:12" x14ac:dyDescent="0.35">
      <c r="A91" s="64"/>
      <c r="B91" s="65"/>
      <c r="C91" s="65"/>
      <c r="D91" s="66"/>
    </row>
    <row r="92" spans="1:12" ht="15.5" x14ac:dyDescent="0.35">
      <c r="A92" s="18" t="s">
        <v>33</v>
      </c>
      <c r="B92" s="19"/>
      <c r="C92" s="19"/>
      <c r="D92" s="19"/>
      <c r="E92" s="19"/>
      <c r="F92" s="19"/>
      <c r="G92" s="19"/>
      <c r="H92" s="19"/>
      <c r="I92" s="19"/>
      <c r="J92" s="67"/>
      <c r="K92" s="68"/>
      <c r="L92" s="69"/>
    </row>
    <row r="93" spans="1:12" s="185" customFormat="1" ht="27.75" customHeight="1" x14ac:dyDescent="0.35">
      <c r="A93"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3" s="348"/>
      <c r="C93" s="348"/>
      <c r="D93" s="348"/>
      <c r="E93" s="348"/>
      <c r="F93" s="348"/>
      <c r="G93" s="348"/>
      <c r="H93" s="348"/>
      <c r="I93" s="348"/>
      <c r="J93" s="348"/>
      <c r="K93" s="348"/>
      <c r="L93" s="349"/>
    </row>
    <row r="94" spans="1:12" s="185" customFormat="1" ht="15.5" x14ac:dyDescent="0.35">
      <c r="A94"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4" s="21"/>
      <c r="C94" s="21"/>
      <c r="D94" s="21"/>
      <c r="E94" s="21"/>
      <c r="F94" s="21"/>
      <c r="G94" s="21"/>
      <c r="H94" s="21"/>
      <c r="I94" s="21"/>
      <c r="J94" s="22"/>
      <c r="K94" s="23"/>
      <c r="L94" s="70"/>
    </row>
    <row r="95" spans="1:12" s="185" customFormat="1" ht="15.5" x14ac:dyDescent="0.35">
      <c r="A95" s="24" t="str">
        <f>Master!$B$32</f>
        <v>By signing this report, I certify that, at time of submission, "YTD Units", "YTD Earnings", "YTD Paid Amounts", and "Amount Due" takes into consideration that DCF is the payer of last resort and do not include units that can be billed to other funding sources.</v>
      </c>
      <c r="B95" s="21"/>
      <c r="C95" s="21"/>
      <c r="D95" s="21"/>
      <c r="E95" s="21"/>
      <c r="F95" s="21"/>
      <c r="G95" s="21"/>
      <c r="H95" s="21"/>
      <c r="I95" s="21"/>
      <c r="J95" s="22"/>
      <c r="K95" s="23"/>
      <c r="L95" s="70"/>
    </row>
    <row r="96" spans="1:12" ht="15.5" x14ac:dyDescent="0.35">
      <c r="A96" s="24"/>
      <c r="B96" s="25"/>
      <c r="C96" s="25"/>
      <c r="D96" s="25"/>
      <c r="E96" s="25"/>
      <c r="F96" s="25"/>
      <c r="G96" s="25"/>
      <c r="H96" s="25"/>
      <c r="I96" s="25"/>
      <c r="J96" s="22"/>
      <c r="K96" s="23"/>
      <c r="L96" s="70"/>
    </row>
    <row r="97" spans="1:12" ht="15.5" x14ac:dyDescent="0.35">
      <c r="A97" s="332">
        <f>Master!$B$35</f>
        <v>0</v>
      </c>
      <c r="B97" s="333"/>
      <c r="C97" s="71"/>
      <c r="D97" s="333">
        <f>Master!$E$35</f>
        <v>0</v>
      </c>
      <c r="E97" s="333"/>
      <c r="F97" s="71"/>
      <c r="G97" s="72">
        <f>Master!$G$35</f>
        <v>0</v>
      </c>
      <c r="H97" s="21"/>
      <c r="I97" s="21"/>
      <c r="J97" s="22"/>
      <c r="K97" s="23"/>
      <c r="L97" s="70"/>
    </row>
    <row r="98" spans="1:12" ht="15.5" x14ac:dyDescent="0.35">
      <c r="A98" s="73" t="s">
        <v>34</v>
      </c>
      <c r="B98" s="74"/>
      <c r="C98" s="31"/>
      <c r="D98" s="30" t="s">
        <v>35</v>
      </c>
      <c r="E98" s="31"/>
      <c r="F98" s="75"/>
      <c r="G98" s="30" t="s">
        <v>36</v>
      </c>
      <c r="H98" s="75"/>
      <c r="I98" s="75"/>
      <c r="J98" s="76"/>
      <c r="K98" s="77"/>
      <c r="L98" s="78"/>
    </row>
    <row r="99" spans="1:12" x14ac:dyDescent="0.35">
      <c r="A99" s="64"/>
      <c r="B99" s="66"/>
      <c r="C99" s="66"/>
      <c r="D99" s="66"/>
    </row>
    <row r="100" spans="1:12" x14ac:dyDescent="0.35">
      <c r="A100" s="64"/>
      <c r="B100" s="66"/>
      <c r="C100" s="66"/>
      <c r="D100" s="66"/>
    </row>
    <row r="101" spans="1:12" x14ac:dyDescent="0.35">
      <c r="A101" s="64"/>
      <c r="B101" s="66"/>
      <c r="C101" s="66"/>
      <c r="D101" s="66"/>
    </row>
    <row r="102" spans="1:12" x14ac:dyDescent="0.35">
      <c r="A102" s="64"/>
      <c r="B102" s="65"/>
      <c r="C102" s="65"/>
      <c r="D102" s="66"/>
    </row>
    <row r="103" spans="1:12" x14ac:dyDescent="0.35">
      <c r="A103" s="64"/>
      <c r="B103" s="65"/>
      <c r="C103" s="65"/>
      <c r="D103" s="66"/>
    </row>
    <row r="104" spans="1:12" x14ac:dyDescent="0.35">
      <c r="A104" s="64"/>
      <c r="B104" s="65"/>
      <c r="C104" s="65"/>
      <c r="D104" s="66"/>
    </row>
    <row r="105" spans="1:12" x14ac:dyDescent="0.35">
      <c r="A105" s="64"/>
      <c r="B105" s="65"/>
      <c r="C105" s="65"/>
      <c r="D105" s="66"/>
    </row>
    <row r="106" spans="1:12" x14ac:dyDescent="0.35">
      <c r="A106" s="64"/>
      <c r="B106" s="65"/>
      <c r="C106" s="65"/>
      <c r="D106" s="66"/>
    </row>
    <row r="107" spans="1:12" x14ac:dyDescent="0.35">
      <c r="A107" s="64"/>
      <c r="B107" s="66"/>
      <c r="C107" s="66"/>
      <c r="D107" s="66"/>
    </row>
    <row r="108" spans="1:12" x14ac:dyDescent="0.35">
      <c r="A108" s="64"/>
      <c r="B108" s="66"/>
      <c r="C108" s="66"/>
    </row>
    <row r="109" spans="1:12" x14ac:dyDescent="0.35">
      <c r="A109" s="64"/>
      <c r="B109" s="66"/>
      <c r="C109" s="66"/>
    </row>
    <row r="110" spans="1:12" x14ac:dyDescent="0.35">
      <c r="A110" s="64"/>
      <c r="B110" s="66"/>
      <c r="C110" s="66"/>
    </row>
    <row r="111" spans="1:12" x14ac:dyDescent="0.35">
      <c r="A111" s="64"/>
      <c r="B111" s="65"/>
      <c r="C111" s="66"/>
    </row>
    <row r="112" spans="1:12" x14ac:dyDescent="0.35">
      <c r="A112" s="64"/>
      <c r="B112" s="65"/>
      <c r="C112" s="66"/>
    </row>
    <row r="113" spans="1:3" x14ac:dyDescent="0.35">
      <c r="A113" s="64"/>
      <c r="B113" s="65"/>
      <c r="C113" s="66"/>
    </row>
    <row r="114" spans="1:3" x14ac:dyDescent="0.35">
      <c r="A114" s="64"/>
      <c r="B114" s="65"/>
      <c r="C114" s="66"/>
    </row>
    <row r="115" spans="1:3" x14ac:dyDescent="0.35">
      <c r="A115" s="64"/>
      <c r="B115" s="65"/>
      <c r="C115" s="66"/>
    </row>
    <row r="116" spans="1:3" x14ac:dyDescent="0.35">
      <c r="A116" s="64"/>
      <c r="B116" s="65"/>
      <c r="C116" s="66"/>
    </row>
    <row r="117" spans="1:3" x14ac:dyDescent="0.35">
      <c r="A117" s="120"/>
      <c r="B117" s="66"/>
      <c r="C117" s="66"/>
    </row>
    <row r="118" spans="1:3" x14ac:dyDescent="0.35">
      <c r="A118" s="79"/>
      <c r="B118" s="80"/>
      <c r="C118" s="80"/>
    </row>
    <row r="119" spans="1:3" x14ac:dyDescent="0.35">
      <c r="A119" s="64"/>
      <c r="B119" s="65"/>
      <c r="C119" s="66"/>
    </row>
    <row r="120" spans="1:3" x14ac:dyDescent="0.35">
      <c r="A120" s="64"/>
      <c r="B120" s="65"/>
      <c r="C120" s="66"/>
    </row>
    <row r="121" spans="1:3" x14ac:dyDescent="0.35">
      <c r="A121" s="64"/>
      <c r="B121" s="65"/>
      <c r="C121" s="66"/>
    </row>
    <row r="122" spans="1:3" x14ac:dyDescent="0.35">
      <c r="A122" s="64"/>
      <c r="B122" s="65"/>
      <c r="C122" s="66"/>
    </row>
    <row r="123" spans="1:3" x14ac:dyDescent="0.35">
      <c r="A123" s="64"/>
      <c r="B123" s="65"/>
      <c r="C123" s="66"/>
    </row>
    <row r="124" spans="1:3" x14ac:dyDescent="0.35">
      <c r="A124" s="64"/>
      <c r="B124" s="65"/>
      <c r="C124" s="66"/>
    </row>
    <row r="125" spans="1:3" x14ac:dyDescent="0.35">
      <c r="A125" s="81"/>
      <c r="B125" s="65"/>
      <c r="C125" s="65"/>
    </row>
    <row r="126" spans="1:3" x14ac:dyDescent="0.35">
      <c r="A126" s="79"/>
      <c r="B126" s="80"/>
      <c r="C126" s="80"/>
    </row>
    <row r="127" spans="1:3" x14ac:dyDescent="0.35">
      <c r="A127" s="64"/>
      <c r="B127" s="65"/>
      <c r="C127" s="66"/>
    </row>
    <row r="128" spans="1:3" x14ac:dyDescent="0.35">
      <c r="A128" s="64"/>
      <c r="B128" s="65"/>
      <c r="C128" s="66"/>
    </row>
    <row r="129" spans="1:3" x14ac:dyDescent="0.35">
      <c r="A129" s="64"/>
      <c r="B129" s="65"/>
      <c r="C129" s="66"/>
    </row>
    <row r="130" spans="1:3" x14ac:dyDescent="0.35">
      <c r="A130" s="64"/>
      <c r="B130" s="65"/>
      <c r="C130" s="66"/>
    </row>
    <row r="131" spans="1:3" x14ac:dyDescent="0.35">
      <c r="A131" s="64"/>
      <c r="B131" s="65"/>
      <c r="C131" s="66"/>
    </row>
    <row r="132" spans="1:3" x14ac:dyDescent="0.35">
      <c r="A132" s="64"/>
      <c r="B132" s="65"/>
      <c r="C132" s="66"/>
    </row>
    <row r="133" spans="1:3" x14ac:dyDescent="0.35">
      <c r="A133" s="79"/>
      <c r="B133" s="66"/>
      <c r="C133" s="66"/>
    </row>
    <row r="134" spans="1:3" x14ac:dyDescent="0.35">
      <c r="A134" s="79"/>
      <c r="B134" s="80"/>
      <c r="C134" s="80"/>
    </row>
    <row r="135" spans="1:3" x14ac:dyDescent="0.35">
      <c r="A135" s="64"/>
      <c r="B135" s="65"/>
      <c r="C135" s="66"/>
    </row>
    <row r="136" spans="1:3" x14ac:dyDescent="0.35">
      <c r="A136" s="64"/>
      <c r="B136" s="65"/>
      <c r="C136" s="66"/>
    </row>
    <row r="137" spans="1:3" x14ac:dyDescent="0.35">
      <c r="A137" s="79"/>
      <c r="B137" s="66"/>
      <c r="C137" s="66"/>
    </row>
    <row r="138" spans="1:3" x14ac:dyDescent="0.35">
      <c r="A138" s="79"/>
      <c r="B138" s="80"/>
      <c r="C138" s="80"/>
    </row>
    <row r="139" spans="1:3" x14ac:dyDescent="0.35">
      <c r="A139" s="64"/>
      <c r="B139" s="65"/>
      <c r="C139" s="66"/>
    </row>
    <row r="140" spans="1:3" x14ac:dyDescent="0.35">
      <c r="A140" s="64"/>
      <c r="B140" s="65"/>
      <c r="C140" s="66"/>
    </row>
    <row r="141" spans="1:3" x14ac:dyDescent="0.35">
      <c r="A141" s="64"/>
      <c r="B141" s="65"/>
      <c r="C141" s="66"/>
    </row>
    <row r="142" spans="1:3" x14ac:dyDescent="0.35">
      <c r="A142" s="64"/>
      <c r="B142" s="65"/>
      <c r="C142" s="66"/>
    </row>
    <row r="143" spans="1:3" x14ac:dyDescent="0.35">
      <c r="A143" s="64"/>
      <c r="B143" s="65"/>
      <c r="C143" s="66"/>
    </row>
    <row r="144" spans="1:3" x14ac:dyDescent="0.35">
      <c r="A144" s="64"/>
      <c r="B144" s="65"/>
      <c r="C144" s="65"/>
    </row>
    <row r="145" spans="1:3" x14ac:dyDescent="0.35">
      <c r="A145" s="82"/>
      <c r="B145" s="121"/>
      <c r="C145" s="80"/>
    </row>
    <row r="146" spans="1:3" x14ac:dyDescent="0.35">
      <c r="A146" s="82"/>
      <c r="B146" s="80"/>
      <c r="C146" s="80"/>
    </row>
    <row r="147" spans="1:3" x14ac:dyDescent="0.35">
      <c r="A147" s="64"/>
      <c r="B147" s="65"/>
      <c r="C147" s="66"/>
    </row>
    <row r="148" spans="1:3" x14ac:dyDescent="0.35">
      <c r="A148" s="64"/>
      <c r="B148" s="65"/>
      <c r="C148" s="66"/>
    </row>
    <row r="149" spans="1:3" x14ac:dyDescent="0.35">
      <c r="A149" s="64"/>
      <c r="B149" s="66"/>
      <c r="C149" s="66"/>
    </row>
    <row r="150" spans="1:3" x14ac:dyDescent="0.35">
      <c r="A150" s="64"/>
      <c r="B150" s="65"/>
      <c r="C150" s="66"/>
    </row>
    <row r="151" spans="1:3" x14ac:dyDescent="0.35">
      <c r="A151" s="64"/>
      <c r="B151" s="65"/>
      <c r="C151" s="66"/>
    </row>
    <row r="152" spans="1:3" x14ac:dyDescent="0.35">
      <c r="A152" s="64"/>
      <c r="B152" s="65"/>
      <c r="C152" s="66"/>
    </row>
    <row r="153" spans="1:3" x14ac:dyDescent="0.35">
      <c r="A153" s="64"/>
      <c r="B153" s="66"/>
      <c r="C153" s="66"/>
    </row>
    <row r="154" spans="1:3" x14ac:dyDescent="0.35">
      <c r="A154" s="64"/>
      <c r="B154" s="66"/>
      <c r="C154" s="66"/>
    </row>
    <row r="155" spans="1:3" x14ac:dyDescent="0.35">
      <c r="A155" s="64"/>
      <c r="B155" s="66"/>
      <c r="C155" s="66"/>
    </row>
    <row r="156" spans="1:3" x14ac:dyDescent="0.35">
      <c r="A156" s="64"/>
      <c r="B156" s="66"/>
      <c r="C156" s="66"/>
    </row>
    <row r="157" spans="1:3" x14ac:dyDescent="0.35">
      <c r="A157" s="64"/>
      <c r="B157" s="65"/>
      <c r="C157" s="66"/>
    </row>
    <row r="158" spans="1:3" x14ac:dyDescent="0.35">
      <c r="A158" s="64"/>
      <c r="B158" s="65"/>
      <c r="C158" s="66"/>
    </row>
    <row r="159" spans="1:3" x14ac:dyDescent="0.35">
      <c r="A159" s="64"/>
      <c r="B159" s="65"/>
      <c r="C159" s="66"/>
    </row>
    <row r="160" spans="1:3" x14ac:dyDescent="0.35">
      <c r="A160" s="64"/>
      <c r="B160" s="65"/>
      <c r="C160" s="66"/>
    </row>
    <row r="161" spans="1:3" x14ac:dyDescent="0.35">
      <c r="A161" s="64"/>
      <c r="B161" s="66"/>
      <c r="C161" s="66"/>
    </row>
    <row r="162" spans="1:3" x14ac:dyDescent="0.35">
      <c r="A162" s="64"/>
      <c r="B162" s="66"/>
      <c r="C162" s="66"/>
    </row>
    <row r="163" spans="1:3" x14ac:dyDescent="0.35">
      <c r="A163" s="64"/>
      <c r="B163" s="66"/>
      <c r="C163" s="66"/>
    </row>
    <row r="164" spans="1:3" x14ac:dyDescent="0.35">
      <c r="A164" s="64"/>
      <c r="B164" s="65"/>
      <c r="C164" s="66"/>
    </row>
    <row r="165" spans="1:3" x14ac:dyDescent="0.35">
      <c r="A165" s="64"/>
      <c r="B165" s="66"/>
      <c r="C165" s="66"/>
    </row>
    <row r="166" spans="1:3" x14ac:dyDescent="0.35">
      <c r="A166" s="84"/>
      <c r="B166" s="122"/>
      <c r="C166" s="85"/>
    </row>
    <row r="167" spans="1:3" x14ac:dyDescent="0.35">
      <c r="A167" s="64"/>
      <c r="B167" s="66"/>
      <c r="C167" s="66"/>
    </row>
    <row r="168" spans="1:3" x14ac:dyDescent="0.35">
      <c r="A168" s="64"/>
      <c r="B168" s="65"/>
      <c r="C168" s="66"/>
    </row>
    <row r="169" spans="1:3" x14ac:dyDescent="0.35">
      <c r="A169" s="83"/>
      <c r="B169" s="123"/>
      <c r="C169" s="124"/>
    </row>
    <row r="170" spans="1:3" x14ac:dyDescent="0.35">
      <c r="A170" s="79"/>
      <c r="B170" s="123"/>
      <c r="C170" s="124"/>
    </row>
    <row r="171" spans="1:3" x14ac:dyDescent="0.35">
      <c r="A171" s="83"/>
      <c r="B171" s="66"/>
      <c r="C171" s="124"/>
    </row>
    <row r="172" spans="1:3" x14ac:dyDescent="0.35">
      <c r="A172" s="83"/>
      <c r="B172" s="66"/>
      <c r="C172" s="124"/>
    </row>
    <row r="173" spans="1:3" x14ac:dyDescent="0.35">
      <c r="A173" s="79"/>
      <c r="B173" s="123"/>
      <c r="C173" s="124"/>
    </row>
  </sheetData>
  <sheetProtection algorithmName="SHA-512" hashValue="TPlOGcmNGIL3tyzlSL83hFlOn9odJWqWWyq6UAza8cKEzaMXKw6xDfxIYI0L/ckKPGqJe8cq1GSSBtAIj9kZvQ==" saltValue="HIqG+1afeHB42qhrIbFThQ==" spinCount="100000" sheet="1" objects="1" scenarios="1" formatCells="0" formatColumns="0" formatRows="0"/>
  <mergeCells count="14">
    <mergeCell ref="A97:B97"/>
    <mergeCell ref="D97:E97"/>
    <mergeCell ref="C1:E1"/>
    <mergeCell ref="F1:I1"/>
    <mergeCell ref="C2:E2"/>
    <mergeCell ref="F2:I2"/>
    <mergeCell ref="C3:E3"/>
    <mergeCell ref="F3:I3"/>
    <mergeCell ref="C4:E4"/>
    <mergeCell ref="C5:E5"/>
    <mergeCell ref="C6:E6"/>
    <mergeCell ref="C7:E7"/>
    <mergeCell ref="C8:E8"/>
    <mergeCell ref="A93:L93"/>
  </mergeCells>
  <conditionalFormatting sqref="K25">
    <cfRule type="cellIs" dxfId="23" priority="4" operator="greaterThan">
      <formula>K26</formula>
    </cfRule>
  </conditionalFormatting>
  <conditionalFormatting sqref="K64">
    <cfRule type="cellIs" dxfId="22" priority="3" operator="greaterThan">
      <formula>K65</formula>
    </cfRule>
  </conditionalFormatting>
  <conditionalFormatting sqref="K74">
    <cfRule type="cellIs" dxfId="21" priority="2" operator="greaterThan">
      <formula>K75</formula>
    </cfRule>
  </conditionalFormatting>
  <conditionalFormatting sqref="K86">
    <cfRule type="cellIs" dxfId="20" priority="1" operator="greaterThan">
      <formula>K87</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67:K72 K77:K84 K28:K62">
      <formula1>IF(K15&lt;=MIN(I15,J15), TRUE, FALSE)</formula1>
    </dataValidation>
  </dataValidations>
  <hyperlinks>
    <hyperlink ref="L1" location="Master!A1" display="(Return to Master Tab)"/>
  </hyperlinks>
  <pageMargins left="0.7" right="0.7" top="0.75" bottom="0.75" header="0.3" footer="0.3"/>
  <pageSetup scale="41"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8"/>
  <sheetViews>
    <sheetView showGridLines="0" showZeros="0" zoomScaleNormal="100" workbookViewId="0">
      <pane ySplit="12" topLeftCell="A45" activePane="bottomLeft" state="frozen"/>
      <selection activeCell="E77" sqref="E77"/>
      <selection pane="bottomLeft" activeCell="B1" sqref="B1"/>
    </sheetView>
  </sheetViews>
  <sheetFormatPr defaultColWidth="9.08984375" defaultRowHeight="14.5" x14ac:dyDescent="0.35"/>
  <cols>
    <col min="1" max="1" width="9.08984375" style="37"/>
    <col min="2" max="2" width="35.6328125" style="37" bestFit="1" customWidth="1"/>
    <col min="3" max="3" width="12.08984375" style="37" bestFit="1" customWidth="1"/>
    <col min="4" max="4" width="16.26953125" style="37" customWidth="1"/>
    <col min="5" max="5" width="20" style="37" customWidth="1"/>
    <col min="6" max="6" width="21.632812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180</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43</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152</v>
      </c>
      <c r="G11" s="92" t="s">
        <v>140</v>
      </c>
      <c r="H11" s="91" t="s">
        <v>141</v>
      </c>
      <c r="I11" s="93" t="s">
        <v>142</v>
      </c>
      <c r="J11" s="91" t="s">
        <v>223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6.5" customHeight="1" x14ac:dyDescent="0.35">
      <c r="A14" s="51"/>
      <c r="B14" s="52" t="s">
        <v>81</v>
      </c>
      <c r="C14" s="65"/>
      <c r="D14" s="66"/>
    </row>
    <row r="15" spans="1:12" x14ac:dyDescent="0.35">
      <c r="A15" s="53">
        <f>'ASA Wrksht'!A15</f>
        <v>18</v>
      </c>
      <c r="B15" s="61" t="str">
        <f>'ASA Wrksht'!B15</f>
        <v>Residential Level 1</v>
      </c>
      <c r="C15" s="55" t="str">
        <f>'ASA Wrksht'!F15</f>
        <v>Days</v>
      </c>
      <c r="D15" s="244">
        <v>295.35000000000002</v>
      </c>
      <c r="E15" s="98"/>
      <c r="F15" s="99">
        <f>'ASA Wrksht'!P15</f>
        <v>0</v>
      </c>
      <c r="G15" s="100">
        <f>D15*F15</f>
        <v>0</v>
      </c>
      <c r="H15" s="103"/>
      <c r="I15" s="101">
        <f t="shared" ref="I15:I23" si="0">ROUND(G15-H15,2)</f>
        <v>0</v>
      </c>
      <c r="J15" s="195" t="str">
        <f t="shared" ref="J15:J23" si="1">IF(E15="","XXXXXXXXXX",ROUND(E15-H15,2))</f>
        <v>XXXXXXXXXX</v>
      </c>
      <c r="K15" s="196"/>
      <c r="L15" s="58">
        <f t="shared" ref="L15:L23" si="2">IF(D15="",0,K15/D15)</f>
        <v>0</v>
      </c>
    </row>
    <row r="16" spans="1:12" x14ac:dyDescent="0.35">
      <c r="A16" s="53">
        <f>'ASA Wrksht'!A16</f>
        <v>19</v>
      </c>
      <c r="B16" s="61" t="str">
        <f>'ASA Wrksht'!B16</f>
        <v>Residential Level 2</v>
      </c>
      <c r="C16" s="55" t="str">
        <f>'ASA Wrksht'!F16</f>
        <v>Days</v>
      </c>
      <c r="D16" s="244">
        <v>174.8</v>
      </c>
      <c r="E16" s="98"/>
      <c r="F16" s="99">
        <f>'ASA Wrksht'!P16</f>
        <v>0</v>
      </c>
      <c r="G16" s="100">
        <f t="shared" ref="G16:G23" si="3">D16*F16</f>
        <v>0</v>
      </c>
      <c r="H16" s="103"/>
      <c r="I16" s="101">
        <f t="shared" si="0"/>
        <v>0</v>
      </c>
      <c r="J16" s="195" t="str">
        <f t="shared" si="1"/>
        <v>XXXXXXXXXX</v>
      </c>
      <c r="K16" s="196"/>
      <c r="L16" s="58">
        <f t="shared" si="2"/>
        <v>0</v>
      </c>
    </row>
    <row r="17" spans="1:12" x14ac:dyDescent="0.35">
      <c r="A17" s="53">
        <f>'ASA Wrksht'!A17</f>
        <v>20</v>
      </c>
      <c r="B17" s="61" t="str">
        <f>'ASA Wrksht'!B17</f>
        <v>Residential Level 3</v>
      </c>
      <c r="C17" s="55" t="str">
        <f>'ASA Wrksht'!F17</f>
        <v>Days</v>
      </c>
      <c r="D17" s="244">
        <v>123.37</v>
      </c>
      <c r="E17" s="98"/>
      <c r="F17" s="99">
        <f>'ASA Wrksht'!P17</f>
        <v>0</v>
      </c>
      <c r="G17" s="100">
        <f t="shared" si="3"/>
        <v>0</v>
      </c>
      <c r="H17" s="103"/>
      <c r="I17" s="101">
        <f t="shared" si="0"/>
        <v>0</v>
      </c>
      <c r="J17" s="195" t="str">
        <f t="shared" si="1"/>
        <v>XXXXXXXXXX</v>
      </c>
      <c r="K17" s="196"/>
      <c r="L17" s="58">
        <f t="shared" si="2"/>
        <v>0</v>
      </c>
    </row>
    <row r="18" spans="1:12" x14ac:dyDescent="0.35">
      <c r="A18" s="53">
        <f>'ASA Wrksht'!A18</f>
        <v>21</v>
      </c>
      <c r="B18" s="61" t="str">
        <f>'ASA Wrksht'!B18</f>
        <v>Residential Level 4</v>
      </c>
      <c r="C18" s="55" t="str">
        <f>'ASA Wrksht'!F18</f>
        <v>Days</v>
      </c>
      <c r="D18" s="244">
        <v>54.67</v>
      </c>
      <c r="E18" s="98"/>
      <c r="F18" s="99">
        <f>'ASA Wrksht'!P18</f>
        <v>0</v>
      </c>
      <c r="G18" s="100">
        <f t="shared" si="3"/>
        <v>0</v>
      </c>
      <c r="H18" s="103"/>
      <c r="I18" s="101">
        <f t="shared" si="0"/>
        <v>0</v>
      </c>
      <c r="J18" s="195" t="str">
        <f t="shared" si="1"/>
        <v>XXXXXXXXXX</v>
      </c>
      <c r="K18" s="196"/>
      <c r="L18" s="58">
        <f t="shared" si="2"/>
        <v>0</v>
      </c>
    </row>
    <row r="19" spans="1:12" x14ac:dyDescent="0.35">
      <c r="A19" s="53">
        <f>'ASA Wrksht'!A19</f>
        <v>36</v>
      </c>
      <c r="B19" s="61" t="str">
        <f>'ASA Wrksht'!B19</f>
        <v>Room &amp; Board Level 1</v>
      </c>
      <c r="C19" s="55" t="str">
        <f>'ASA Wrksht'!F19</f>
        <v>Days</v>
      </c>
      <c r="D19" s="244">
        <v>185</v>
      </c>
      <c r="E19" s="98"/>
      <c r="F19" s="99">
        <f>'ASA Wrksht'!P19</f>
        <v>0</v>
      </c>
      <c r="G19" s="100">
        <f t="shared" si="3"/>
        <v>0</v>
      </c>
      <c r="H19" s="103"/>
      <c r="I19" s="101">
        <f t="shared" si="0"/>
        <v>0</v>
      </c>
      <c r="J19" s="195" t="str">
        <f t="shared" si="1"/>
        <v>XXXXXXXXXX</v>
      </c>
      <c r="K19" s="196"/>
      <c r="L19" s="58">
        <f t="shared" si="2"/>
        <v>0</v>
      </c>
    </row>
    <row r="20" spans="1:12" x14ac:dyDescent="0.35">
      <c r="A20" s="53">
        <f>'ASA Wrksht'!A20</f>
        <v>37</v>
      </c>
      <c r="B20" s="61" t="str">
        <f>'ASA Wrksht'!B20</f>
        <v>Room &amp; Board Level 2</v>
      </c>
      <c r="C20" s="55" t="str">
        <f>'ASA Wrksht'!F20</f>
        <v>Days</v>
      </c>
      <c r="D20" s="244">
        <v>101.33</v>
      </c>
      <c r="E20" s="98"/>
      <c r="F20" s="99">
        <f>'ASA Wrksht'!P20</f>
        <v>0</v>
      </c>
      <c r="G20" s="100">
        <f t="shared" si="3"/>
        <v>0</v>
      </c>
      <c r="H20" s="103"/>
      <c r="I20" s="101">
        <f t="shared" si="0"/>
        <v>0</v>
      </c>
      <c r="J20" s="195" t="str">
        <f t="shared" si="1"/>
        <v>XXXXXXXXXX</v>
      </c>
      <c r="K20" s="196"/>
      <c r="L20" s="58">
        <f t="shared" si="2"/>
        <v>0</v>
      </c>
    </row>
    <row r="21" spans="1:12" x14ac:dyDescent="0.35">
      <c r="A21" s="53">
        <f>'ASA Wrksht'!A21</f>
        <v>38</v>
      </c>
      <c r="B21" s="61" t="str">
        <f>'ASA Wrksht'!B21</f>
        <v>Room &amp; Board Level 3</v>
      </c>
      <c r="C21" s="55" t="str">
        <f>'ASA Wrksht'!F21</f>
        <v>Days</v>
      </c>
      <c r="D21" s="244">
        <v>100.63</v>
      </c>
      <c r="E21" s="98"/>
      <c r="F21" s="99">
        <f>'ASA Wrksht'!P21</f>
        <v>0</v>
      </c>
      <c r="G21" s="100">
        <f t="shared" si="3"/>
        <v>0</v>
      </c>
      <c r="H21" s="103"/>
      <c r="I21" s="101">
        <f t="shared" si="0"/>
        <v>0</v>
      </c>
      <c r="J21" s="195" t="str">
        <f t="shared" si="1"/>
        <v>XXXXXXXXXX</v>
      </c>
      <c r="K21" s="196"/>
      <c r="L21" s="58">
        <f t="shared" si="2"/>
        <v>0</v>
      </c>
    </row>
    <row r="22" spans="1:12" x14ac:dyDescent="0.35">
      <c r="A22" s="53">
        <f>'ASA Wrksht'!A22</f>
        <v>0</v>
      </c>
      <c r="B22" s="189">
        <f>'ASA Wrksht'!B22</f>
        <v>0</v>
      </c>
      <c r="C22" s="209">
        <f>'ASA Wrksht'!F22</f>
        <v>0</v>
      </c>
      <c r="D22" s="193"/>
      <c r="E22" s="98"/>
      <c r="F22" s="99">
        <f>'ASA Wrksht'!P22</f>
        <v>0</v>
      </c>
      <c r="G22" s="100">
        <f t="shared" si="3"/>
        <v>0</v>
      </c>
      <c r="H22" s="103"/>
      <c r="I22" s="101">
        <f t="shared" si="0"/>
        <v>0</v>
      </c>
      <c r="J22" s="195" t="str">
        <f t="shared" si="1"/>
        <v>XXXXXXXXXX</v>
      </c>
      <c r="K22" s="196"/>
      <c r="L22" s="58">
        <f t="shared" si="2"/>
        <v>0</v>
      </c>
    </row>
    <row r="23" spans="1:12" x14ac:dyDescent="0.35">
      <c r="A23" s="53">
        <f>'ASA Wrksht'!A23</f>
        <v>0</v>
      </c>
      <c r="B23" s="189">
        <f>'ASA Wrksht'!B23</f>
        <v>0</v>
      </c>
      <c r="C23" s="209">
        <f>'ASA Wrksht'!F23</f>
        <v>0</v>
      </c>
      <c r="D23" s="193"/>
      <c r="E23" s="98"/>
      <c r="F23" s="99">
        <f>'ASA Wrksht'!P23</f>
        <v>0</v>
      </c>
      <c r="G23" s="100">
        <f t="shared" si="3"/>
        <v>0</v>
      </c>
      <c r="H23" s="103"/>
      <c r="I23" s="101">
        <f t="shared" si="0"/>
        <v>0</v>
      </c>
      <c r="J23" s="195" t="str">
        <f t="shared" si="1"/>
        <v>XXXXXXXXXX</v>
      </c>
      <c r="K23" s="196"/>
      <c r="L23" s="58">
        <f t="shared" si="2"/>
        <v>0</v>
      </c>
    </row>
    <row r="24" spans="1:12" ht="6.75" customHeight="1" x14ac:dyDescent="0.35">
      <c r="A24" s="64">
        <f>'ASA Wrksht'!A24</f>
        <v>0</v>
      </c>
      <c r="B24" s="65">
        <f>'ASA Wrksht'!B24</f>
        <v>0</v>
      </c>
      <c r="C24" s="65">
        <f>'ASA Wrksht'!F24</f>
        <v>0</v>
      </c>
      <c r="D24" s="66"/>
      <c r="J24" s="104"/>
    </row>
    <row r="25" spans="1:12" s="131" customFormat="1" ht="15" customHeight="1" x14ac:dyDescent="0.35">
      <c r="A25" s="51"/>
      <c r="B25" s="52"/>
      <c r="C25" s="52"/>
      <c r="D25" s="115"/>
      <c r="E25" s="128"/>
      <c r="F25" s="129"/>
      <c r="G25" s="128"/>
      <c r="H25" s="128"/>
      <c r="I25" s="128"/>
      <c r="J25" s="130"/>
      <c r="K25" s="128"/>
      <c r="L25" s="129"/>
    </row>
    <row r="26" spans="1:12" s="131" customFormat="1" ht="15" customHeight="1" x14ac:dyDescent="0.35">
      <c r="A26" s="79">
        <f>'ASA Wrksht'!A26</f>
        <v>0</v>
      </c>
      <c r="B26" s="79">
        <f>'ASA Wrksht'!B26</f>
        <v>0</v>
      </c>
      <c r="C26" s="50">
        <f>'ASA Wrksht'!F26</f>
        <v>0</v>
      </c>
      <c r="D26" s="79"/>
      <c r="E26" s="132"/>
      <c r="K26" s="133"/>
      <c r="L26" s="134"/>
    </row>
    <row r="27" spans="1:12" ht="16.5" customHeight="1" x14ac:dyDescent="0.35">
      <c r="A27" s="51"/>
      <c r="B27" s="52" t="s">
        <v>92</v>
      </c>
      <c r="C27" s="65">
        <f>'ASA Wrksht'!F27</f>
        <v>0</v>
      </c>
      <c r="D27" s="66"/>
    </row>
    <row r="28" spans="1:12" x14ac:dyDescent="0.35">
      <c r="A28" s="53">
        <f>'ASA Wrksht'!A28</f>
        <v>29</v>
      </c>
      <c r="B28" s="61" t="str">
        <f>'ASA Wrksht'!B28</f>
        <v>Aftercare -  Individual</v>
      </c>
      <c r="C28" s="55" t="str">
        <f>'ASA Wrksht'!F28</f>
        <v>Hours</v>
      </c>
      <c r="D28" s="244">
        <v>62.57</v>
      </c>
      <c r="E28" s="98"/>
      <c r="F28" s="99">
        <f>'ASA Wrksht'!P28</f>
        <v>0</v>
      </c>
      <c r="G28" s="100">
        <f t="shared" ref="G28:G53" si="4">D28*F28</f>
        <v>0</v>
      </c>
      <c r="H28" s="103"/>
      <c r="I28" s="101">
        <f t="shared" ref="I28:I39" si="5">ROUND(G28-H28,2)</f>
        <v>0</v>
      </c>
      <c r="J28" s="195" t="str">
        <f t="shared" ref="J28:J39" si="6">IF(E28="","XXXXXXXXXX",ROUND(E28-H28,2))</f>
        <v>XXXXXXXXXX</v>
      </c>
      <c r="K28" s="196"/>
      <c r="L28" s="58">
        <f t="shared" ref="L28:L54" si="7">IF(D28="",0,K28/D28)</f>
        <v>0</v>
      </c>
    </row>
    <row r="29" spans="1:12" x14ac:dyDescent="0.35">
      <c r="A29" s="53">
        <f>'ASA Wrksht'!A29</f>
        <v>43</v>
      </c>
      <c r="B29" s="61" t="str">
        <f>'ASA Wrksht'!B29</f>
        <v>Aftercare - Group</v>
      </c>
      <c r="C29" s="55" t="str">
        <f>'ASA Wrksht'!F29</f>
        <v>Hours</v>
      </c>
      <c r="D29" s="244">
        <v>15.64</v>
      </c>
      <c r="E29" s="98"/>
      <c r="F29" s="99">
        <f>'ASA Wrksht'!P29</f>
        <v>0</v>
      </c>
      <c r="G29" s="100">
        <f t="shared" si="4"/>
        <v>0</v>
      </c>
      <c r="H29" s="103"/>
      <c r="I29" s="101">
        <f t="shared" si="5"/>
        <v>0</v>
      </c>
      <c r="J29" s="195" t="str">
        <f t="shared" si="6"/>
        <v>XXXXXXXXXX</v>
      </c>
      <c r="K29" s="196"/>
      <c r="L29" s="58">
        <f t="shared" si="7"/>
        <v>0</v>
      </c>
    </row>
    <row r="30" spans="1:12" x14ac:dyDescent="0.35">
      <c r="A30" s="53">
        <f>'ASA Wrksht'!A30</f>
        <v>1</v>
      </c>
      <c r="B30" s="61" t="str">
        <f>'ASA Wrksht'!B30</f>
        <v>Assessment</v>
      </c>
      <c r="C30" s="55" t="str">
        <f>'ASA Wrksht'!F30</f>
        <v>Hours</v>
      </c>
      <c r="D30" s="244">
        <v>83.25</v>
      </c>
      <c r="E30" s="98"/>
      <c r="F30" s="99">
        <f>'ASA Wrksht'!P30</f>
        <v>0</v>
      </c>
      <c r="G30" s="100">
        <f t="shared" si="4"/>
        <v>0</v>
      </c>
      <c r="H30" s="103"/>
      <c r="I30" s="101">
        <f t="shared" si="5"/>
        <v>0</v>
      </c>
      <c r="J30" s="195" t="str">
        <f t="shared" si="6"/>
        <v>XXXXXXXXXX</v>
      </c>
      <c r="K30" s="196"/>
      <c r="L30" s="58">
        <f t="shared" si="7"/>
        <v>0</v>
      </c>
    </row>
    <row r="31" spans="1:12" x14ac:dyDescent="0.35">
      <c r="A31" s="53">
        <f>'ASA Wrksht'!A31</f>
        <v>2</v>
      </c>
      <c r="B31" s="61" t="str">
        <f>'ASA Wrksht'!B31</f>
        <v>Case Management</v>
      </c>
      <c r="C31" s="55" t="str">
        <f>'ASA Wrksht'!F31</f>
        <v>Hours</v>
      </c>
      <c r="D31" s="244">
        <v>65.83</v>
      </c>
      <c r="E31" s="98"/>
      <c r="F31" s="99">
        <f>'ASA Wrksht'!P31</f>
        <v>0</v>
      </c>
      <c r="G31" s="100">
        <f t="shared" si="4"/>
        <v>0</v>
      </c>
      <c r="H31" s="103"/>
      <c r="I31" s="101">
        <f t="shared" si="5"/>
        <v>0</v>
      </c>
      <c r="J31" s="195" t="str">
        <f t="shared" si="6"/>
        <v>XXXXXXXXXX</v>
      </c>
      <c r="K31" s="196"/>
      <c r="L31" s="58">
        <f t="shared" si="7"/>
        <v>0</v>
      </c>
    </row>
    <row r="32" spans="1:12" hidden="1" x14ac:dyDescent="0.35">
      <c r="A32" s="53">
        <f>'ASA Wrksht'!A32</f>
        <v>0</v>
      </c>
      <c r="B32" s="61">
        <f>'ASA Wrksht'!B32</f>
        <v>0</v>
      </c>
      <c r="C32" s="55">
        <f>'ASA Wrksht'!F32</f>
        <v>0</v>
      </c>
      <c r="D32" s="244"/>
      <c r="E32" s="98"/>
      <c r="F32" s="99">
        <f>'ASA Wrksht'!P32</f>
        <v>0</v>
      </c>
      <c r="G32" s="100">
        <f t="shared" si="4"/>
        <v>0</v>
      </c>
      <c r="H32" s="103"/>
      <c r="I32" s="101">
        <f t="shared" si="5"/>
        <v>0</v>
      </c>
      <c r="J32" s="195" t="str">
        <f t="shared" si="6"/>
        <v>XXXXXXXXXX</v>
      </c>
      <c r="K32" s="196"/>
      <c r="L32" s="58">
        <f t="shared" si="7"/>
        <v>0</v>
      </c>
    </row>
    <row r="33" spans="1:12" hidden="1" x14ac:dyDescent="0.35">
      <c r="A33" s="53">
        <f>'ASA Wrksht'!A33</f>
        <v>0</v>
      </c>
      <c r="B33" s="61">
        <f>'ASA Wrksht'!B33</f>
        <v>0</v>
      </c>
      <c r="C33" s="55">
        <f>'ASA Wrksht'!F33</f>
        <v>0</v>
      </c>
      <c r="D33" s="244"/>
      <c r="E33" s="98"/>
      <c r="F33" s="99">
        <f>'ASA Wrksht'!P33</f>
        <v>0</v>
      </c>
      <c r="G33" s="100">
        <f t="shared" si="4"/>
        <v>0</v>
      </c>
      <c r="H33" s="103"/>
      <c r="I33" s="101">
        <f t="shared" si="5"/>
        <v>0</v>
      </c>
      <c r="J33" s="195" t="str">
        <f t="shared" si="6"/>
        <v>XXXXXXXXXX</v>
      </c>
      <c r="K33" s="196"/>
      <c r="L33" s="58">
        <f t="shared" si="7"/>
        <v>0</v>
      </c>
    </row>
    <row r="34" spans="1:12" hidden="1" x14ac:dyDescent="0.35">
      <c r="A34" s="53">
        <f>'ASA Wrksht'!A34</f>
        <v>5</v>
      </c>
      <c r="B34" s="61" t="str">
        <f>'ASA Wrksht'!B34</f>
        <v>Day Care Services</v>
      </c>
      <c r="C34" s="55" t="str">
        <f>'ASA Wrksht'!F34</f>
        <v>Hours</v>
      </c>
      <c r="D34" s="193"/>
      <c r="E34" s="98"/>
      <c r="F34" s="99">
        <f>'ASA Wrksht'!P34</f>
        <v>0</v>
      </c>
      <c r="G34" s="100">
        <f t="shared" si="4"/>
        <v>0</v>
      </c>
      <c r="H34" s="103"/>
      <c r="I34" s="101">
        <f t="shared" si="5"/>
        <v>0</v>
      </c>
      <c r="J34" s="195" t="str">
        <f t="shared" si="6"/>
        <v>XXXXXXXXXX</v>
      </c>
      <c r="K34" s="196"/>
      <c r="L34" s="58">
        <f t="shared" si="7"/>
        <v>0</v>
      </c>
    </row>
    <row r="35" spans="1:12" x14ac:dyDescent="0.35">
      <c r="A35" s="53">
        <f>'ASA Wrksht'!A35</f>
        <v>6</v>
      </c>
      <c r="B35" s="61" t="str">
        <f>'ASA Wrksht'!B35</f>
        <v>Day Treatment</v>
      </c>
      <c r="C35" s="55" t="str">
        <f>'ASA Wrksht'!F35</f>
        <v>Hours</v>
      </c>
      <c r="D35" s="244">
        <v>15.1</v>
      </c>
      <c r="E35" s="98"/>
      <c r="F35" s="99">
        <f>'ASA Wrksht'!P35</f>
        <v>0</v>
      </c>
      <c r="G35" s="100">
        <f t="shared" si="4"/>
        <v>0</v>
      </c>
      <c r="H35" s="103"/>
      <c r="I35" s="101">
        <f t="shared" si="5"/>
        <v>0</v>
      </c>
      <c r="J35" s="195" t="str">
        <f t="shared" si="6"/>
        <v>XXXXXXXXXX</v>
      </c>
      <c r="K35" s="196"/>
      <c r="L35" s="58">
        <f t="shared" si="7"/>
        <v>0</v>
      </c>
    </row>
    <row r="36" spans="1:12" x14ac:dyDescent="0.35">
      <c r="A36" s="53">
        <f>'ASA Wrksht'!A36</f>
        <v>28</v>
      </c>
      <c r="B36" s="61" t="str">
        <f>'ASA Wrksht'!B36</f>
        <v>Incidental Expenses</v>
      </c>
      <c r="C36" s="55" t="str">
        <f>'ASA Wrksht'!F36</f>
        <v>1 Unit = $1.00</v>
      </c>
      <c r="D36" s="244">
        <v>1</v>
      </c>
      <c r="E36" s="98"/>
      <c r="F36" s="99">
        <f>'ASA Wrksht'!P36</f>
        <v>0</v>
      </c>
      <c r="G36" s="100">
        <f t="shared" si="4"/>
        <v>0</v>
      </c>
      <c r="H36" s="103"/>
      <c r="I36" s="101">
        <f t="shared" si="5"/>
        <v>0</v>
      </c>
      <c r="J36" s="195" t="str">
        <f t="shared" si="6"/>
        <v>XXXXXXXXXX</v>
      </c>
      <c r="K36" s="196"/>
      <c r="L36" s="58">
        <f t="shared" si="7"/>
        <v>0</v>
      </c>
    </row>
    <row r="37" spans="1:12" x14ac:dyDescent="0.35">
      <c r="A37" s="53">
        <f>'ASA Wrksht'!A37</f>
        <v>8</v>
      </c>
      <c r="B37" s="61" t="str">
        <f>'ASA Wrksht'!B37</f>
        <v>In-Home &amp; On Site</v>
      </c>
      <c r="C37" s="55" t="str">
        <f>'ASA Wrksht'!F37</f>
        <v>Hours</v>
      </c>
      <c r="D37" s="244">
        <v>73.55</v>
      </c>
      <c r="E37" s="98"/>
      <c r="F37" s="99">
        <f>'ASA Wrksht'!P37</f>
        <v>0</v>
      </c>
      <c r="G37" s="100">
        <f t="shared" si="4"/>
        <v>0</v>
      </c>
      <c r="H37" s="103"/>
      <c r="I37" s="101">
        <f t="shared" si="5"/>
        <v>0</v>
      </c>
      <c r="J37" s="195" t="str">
        <f t="shared" si="6"/>
        <v>XXXXXXXXXX</v>
      </c>
      <c r="K37" s="196"/>
      <c r="L37" s="58">
        <f t="shared" si="7"/>
        <v>0</v>
      </c>
    </row>
    <row r="38" spans="1:12" x14ac:dyDescent="0.35">
      <c r="A38" s="53">
        <f>'ASA Wrksht'!A38</f>
        <v>42</v>
      </c>
      <c r="B38" s="61" t="str">
        <f>'ASA Wrksht'!B38</f>
        <v>Intervention - Group</v>
      </c>
      <c r="C38" s="55" t="str">
        <f>'ASA Wrksht'!F38</f>
        <v>Hours</v>
      </c>
      <c r="D38" s="244">
        <v>16.8</v>
      </c>
      <c r="E38" s="98"/>
      <c r="F38" s="99">
        <f>'ASA Wrksht'!P38</f>
        <v>0</v>
      </c>
      <c r="G38" s="100">
        <f t="shared" si="4"/>
        <v>0</v>
      </c>
      <c r="H38" s="103"/>
      <c r="I38" s="101">
        <f t="shared" si="5"/>
        <v>0</v>
      </c>
      <c r="J38" s="195" t="str">
        <f t="shared" si="6"/>
        <v>XXXXXXXXXX</v>
      </c>
      <c r="K38" s="196"/>
      <c r="L38" s="58">
        <f t="shared" si="7"/>
        <v>0</v>
      </c>
    </row>
    <row r="39" spans="1:12" x14ac:dyDescent="0.35">
      <c r="A39" s="53">
        <f>'ASA Wrksht'!A39</f>
        <v>11</v>
      </c>
      <c r="B39" s="61" t="str">
        <f>'ASA Wrksht'!B39</f>
        <v>Intervention - Individual</v>
      </c>
      <c r="C39" s="55" t="str">
        <f>'ASA Wrksht'!F39</f>
        <v>Hours</v>
      </c>
      <c r="D39" s="244">
        <v>67.2</v>
      </c>
      <c r="E39" s="98"/>
      <c r="F39" s="99">
        <f>'ASA Wrksht'!P39</f>
        <v>0</v>
      </c>
      <c r="G39" s="100">
        <f t="shared" si="4"/>
        <v>0</v>
      </c>
      <c r="H39" s="103"/>
      <c r="I39" s="101">
        <f t="shared" si="5"/>
        <v>0</v>
      </c>
      <c r="J39" s="195" t="str">
        <f t="shared" si="6"/>
        <v>XXXXXXXXXX</v>
      </c>
      <c r="K39" s="196"/>
      <c r="L39" s="58">
        <f t="shared" si="7"/>
        <v>0</v>
      </c>
    </row>
    <row r="40" spans="1:12" x14ac:dyDescent="0.35">
      <c r="A40" s="53">
        <f>'ASA Wrksht'!A40</f>
        <v>12</v>
      </c>
      <c r="B40" s="61" t="str">
        <f>'ASA Wrksht'!B40</f>
        <v>Medical Services</v>
      </c>
      <c r="C40" s="55" t="str">
        <f>'ASA Wrksht'!F40</f>
        <v>Hours</v>
      </c>
      <c r="D40" s="59"/>
      <c r="E40" s="59"/>
      <c r="F40" s="59"/>
      <c r="G40" s="59"/>
      <c r="H40" s="59"/>
      <c r="I40" s="59"/>
      <c r="J40" s="59"/>
      <c r="K40" s="59"/>
      <c r="L40" s="59"/>
    </row>
    <row r="41" spans="1:12" hidden="1" x14ac:dyDescent="0.35">
      <c r="A41" s="53">
        <f>'ASA Wrksht'!A41</f>
        <v>13</v>
      </c>
      <c r="B41" s="61" t="str">
        <f>'ASA Wrksht'!B41</f>
        <v>Medication-Assisted Treatment</v>
      </c>
      <c r="C41" s="55" t="str">
        <f>'ASA Wrksht'!F41</f>
        <v>Dosage</v>
      </c>
      <c r="D41" s="193"/>
      <c r="E41" s="98"/>
      <c r="F41" s="99">
        <f>'ASA Wrksht'!P41</f>
        <v>0</v>
      </c>
      <c r="G41" s="100">
        <f t="shared" si="4"/>
        <v>0</v>
      </c>
      <c r="H41" s="103"/>
      <c r="I41" s="101">
        <f t="shared" ref="I41:I51" si="8">ROUND(G41-H41,2)</f>
        <v>0</v>
      </c>
      <c r="J41" s="195" t="str">
        <f t="shared" ref="J41:J51" si="9">IF(E41="","XXXXXXXXXX",ROUND(E41-H41,2))</f>
        <v>XXXXXXXXXX</v>
      </c>
      <c r="K41" s="196"/>
      <c r="L41" s="58">
        <f t="shared" si="7"/>
        <v>0</v>
      </c>
    </row>
    <row r="42" spans="1:12" x14ac:dyDescent="0.35">
      <c r="A42" s="53">
        <f>'ASA Wrksht'!A42</f>
        <v>35</v>
      </c>
      <c r="B42" s="61" t="str">
        <f>'ASA Wrksht'!B42</f>
        <v>Outpatient - Group</v>
      </c>
      <c r="C42" s="55" t="str">
        <f>'ASA Wrksht'!F42</f>
        <v>Hours</v>
      </c>
      <c r="D42" s="244">
        <v>20.13</v>
      </c>
      <c r="E42" s="98"/>
      <c r="F42" s="99">
        <f>'ASA Wrksht'!P42</f>
        <v>0</v>
      </c>
      <c r="G42" s="100">
        <f t="shared" si="4"/>
        <v>0</v>
      </c>
      <c r="H42" s="103"/>
      <c r="I42" s="101">
        <f t="shared" si="8"/>
        <v>0</v>
      </c>
      <c r="J42" s="195" t="str">
        <f t="shared" si="9"/>
        <v>XXXXXXXXXX</v>
      </c>
      <c r="K42" s="196"/>
      <c r="L42" s="58">
        <f t="shared" si="7"/>
        <v>0</v>
      </c>
    </row>
    <row r="43" spans="1:12" x14ac:dyDescent="0.35">
      <c r="A43" s="53">
        <f>'ASA Wrksht'!A43</f>
        <v>14</v>
      </c>
      <c r="B43" s="61" t="str">
        <f>'ASA Wrksht'!B43</f>
        <v>Outpatient - Individual</v>
      </c>
      <c r="C43" s="55" t="str">
        <f>'ASA Wrksht'!F43</f>
        <v>Hours</v>
      </c>
      <c r="D43" s="244">
        <v>80.510000000000005</v>
      </c>
      <c r="E43" s="98"/>
      <c r="F43" s="99">
        <f>'ASA Wrksht'!P43</f>
        <v>0</v>
      </c>
      <c r="G43" s="100">
        <f t="shared" si="4"/>
        <v>0</v>
      </c>
      <c r="H43" s="103"/>
      <c r="I43" s="101">
        <f t="shared" si="8"/>
        <v>0</v>
      </c>
      <c r="J43" s="195" t="str">
        <f t="shared" si="9"/>
        <v>XXXXXXXXXX</v>
      </c>
      <c r="K43" s="196"/>
      <c r="L43" s="58">
        <f t="shared" si="7"/>
        <v>0</v>
      </c>
    </row>
    <row r="44" spans="1:12" x14ac:dyDescent="0.35">
      <c r="A44" s="53">
        <f>'ASA Wrksht'!A44</f>
        <v>15</v>
      </c>
      <c r="B44" s="61" t="str">
        <f>'ASA Wrksht'!B44</f>
        <v>Outreach (Client Specific Form)</v>
      </c>
      <c r="C44" s="55" t="str">
        <f>'ASA Wrksht'!F44</f>
        <v>Hours</v>
      </c>
      <c r="D44" s="244">
        <v>52.41</v>
      </c>
      <c r="E44" s="98"/>
      <c r="F44" s="99">
        <f>'ASA Wrksht'!P44</f>
        <v>0</v>
      </c>
      <c r="G44" s="100">
        <f t="shared" si="4"/>
        <v>0</v>
      </c>
      <c r="H44" s="103"/>
      <c r="I44" s="101">
        <f t="shared" si="8"/>
        <v>0</v>
      </c>
      <c r="J44" s="195" t="str">
        <f t="shared" si="9"/>
        <v>XXXXXXXXXX</v>
      </c>
      <c r="K44" s="196"/>
      <c r="L44" s="58">
        <f t="shared" si="7"/>
        <v>0</v>
      </c>
    </row>
    <row r="45" spans="1:12" s="185" customFormat="1" x14ac:dyDescent="0.35">
      <c r="A45" s="249">
        <f>'ASA Wrksht'!A45</f>
        <v>15</v>
      </c>
      <c r="B45" s="253" t="str">
        <f>'ASA Wrksht'!B45</f>
        <v>Outreach (Non-Client Specific Form)</v>
      </c>
      <c r="C45" s="251" t="str">
        <f>'ASA Wrksht'!F45</f>
        <v>Hours</v>
      </c>
      <c r="D45" s="244">
        <v>52.41</v>
      </c>
      <c r="E45" s="194"/>
      <c r="F45" s="99">
        <f>'ASA Wrksht'!P45</f>
        <v>0</v>
      </c>
      <c r="G45" s="170">
        <f t="shared" ref="G45" si="10">D45*F45</f>
        <v>0</v>
      </c>
      <c r="H45" s="196"/>
      <c r="I45" s="171">
        <f t="shared" ref="I45" si="11">ROUND(G45-H45,2)</f>
        <v>0</v>
      </c>
      <c r="J45" s="195" t="str">
        <f t="shared" ref="J45" si="12">IF(E45="","XXXXXXXXXX",ROUND(E45-H45,2))</f>
        <v>XXXXXXXXXX</v>
      </c>
      <c r="K45" s="196"/>
      <c r="L45" s="165">
        <f t="shared" ref="L45" si="13">IF(D45="",0,K45/D45)</f>
        <v>0</v>
      </c>
    </row>
    <row r="46" spans="1:12" x14ac:dyDescent="0.35">
      <c r="A46" s="53">
        <f>'ASA Wrksht'!A46</f>
        <v>47</v>
      </c>
      <c r="B46" s="61" t="str">
        <f>'ASA Wrksht'!B46</f>
        <v>Recovery Support - Group</v>
      </c>
      <c r="C46" s="55" t="str">
        <f>'ASA Wrksht'!F46</f>
        <v>Hours</v>
      </c>
      <c r="D46" s="244">
        <v>12.68</v>
      </c>
      <c r="E46" s="98"/>
      <c r="F46" s="99">
        <f>'ASA Wrksht'!P46</f>
        <v>0</v>
      </c>
      <c r="G46" s="100">
        <f t="shared" si="4"/>
        <v>0</v>
      </c>
      <c r="H46" s="103"/>
      <c r="I46" s="101">
        <f t="shared" si="8"/>
        <v>0</v>
      </c>
      <c r="J46" s="195" t="str">
        <f t="shared" si="9"/>
        <v>XXXXXXXXXX</v>
      </c>
      <c r="K46" s="196"/>
      <c r="L46" s="58">
        <f t="shared" si="7"/>
        <v>0</v>
      </c>
    </row>
    <row r="47" spans="1:12" x14ac:dyDescent="0.35">
      <c r="A47" s="53">
        <f>'ASA Wrksht'!A47</f>
        <v>46</v>
      </c>
      <c r="B47" s="61" t="str">
        <f>'ASA Wrksht'!B47</f>
        <v>Recovery Support - Individual</v>
      </c>
      <c r="C47" s="55" t="str">
        <f>'ASA Wrksht'!F47</f>
        <v>Hours</v>
      </c>
      <c r="D47" s="244">
        <v>50.73</v>
      </c>
      <c r="E47" s="98"/>
      <c r="F47" s="99">
        <f>'ASA Wrksht'!P47</f>
        <v>0</v>
      </c>
      <c r="G47" s="100">
        <f t="shared" si="4"/>
        <v>0</v>
      </c>
      <c r="H47" s="103"/>
      <c r="I47" s="101">
        <f t="shared" si="8"/>
        <v>0</v>
      </c>
      <c r="J47" s="195" t="str">
        <f t="shared" si="9"/>
        <v>XXXXXXXXXX</v>
      </c>
      <c r="K47" s="196"/>
      <c r="L47" s="58">
        <f t="shared" si="7"/>
        <v>0</v>
      </c>
    </row>
    <row r="48" spans="1:12" hidden="1" x14ac:dyDescent="0.35">
      <c r="A48" s="53">
        <f>'ASA Wrksht'!A48</f>
        <v>22</v>
      </c>
      <c r="B48" s="61" t="str">
        <f>'ASA Wrksht'!B48</f>
        <v>Respite Services</v>
      </c>
      <c r="C48" s="55" t="str">
        <f>'ASA Wrksht'!F48</f>
        <v>Hours</v>
      </c>
      <c r="D48" s="193"/>
      <c r="E48" s="98"/>
      <c r="F48" s="99">
        <f>'ASA Wrksht'!P48</f>
        <v>0</v>
      </c>
      <c r="G48" s="100">
        <f t="shared" si="4"/>
        <v>0</v>
      </c>
      <c r="H48" s="103"/>
      <c r="I48" s="101">
        <f t="shared" si="8"/>
        <v>0</v>
      </c>
      <c r="J48" s="195" t="str">
        <f t="shared" si="9"/>
        <v>XXXXXXXXXX</v>
      </c>
      <c r="K48" s="196"/>
      <c r="L48" s="58">
        <f t="shared" si="7"/>
        <v>0</v>
      </c>
    </row>
    <row r="49" spans="1:12" x14ac:dyDescent="0.35">
      <c r="A49" s="53">
        <f>'ASA Wrksht'!A49</f>
        <v>25</v>
      </c>
      <c r="B49" s="61" t="str">
        <f>'ASA Wrksht'!B49</f>
        <v>Supported Employment</v>
      </c>
      <c r="C49" s="55" t="str">
        <f>'ASA Wrksht'!F49</f>
        <v>Hours</v>
      </c>
      <c r="D49" s="244">
        <v>56.3</v>
      </c>
      <c r="E49" s="98"/>
      <c r="F49" s="99">
        <f>'ASA Wrksht'!P49</f>
        <v>0</v>
      </c>
      <c r="G49" s="100">
        <f t="shared" si="4"/>
        <v>0</v>
      </c>
      <c r="H49" s="103"/>
      <c r="I49" s="101">
        <f t="shared" si="8"/>
        <v>0</v>
      </c>
      <c r="J49" s="195" t="str">
        <f t="shared" si="9"/>
        <v>XXXXXXXXXX</v>
      </c>
      <c r="K49" s="196"/>
      <c r="L49" s="58">
        <f t="shared" si="7"/>
        <v>0</v>
      </c>
    </row>
    <row r="50" spans="1:12" x14ac:dyDescent="0.35">
      <c r="A50" s="53">
        <f>'ASA Wrksht'!A50</f>
        <v>26</v>
      </c>
      <c r="B50" s="61" t="str">
        <f>'ASA Wrksht'!B50</f>
        <v>Supportive Housing/Living</v>
      </c>
      <c r="C50" s="55" t="str">
        <f>'ASA Wrksht'!F50</f>
        <v>Hours</v>
      </c>
      <c r="D50" s="244">
        <v>68.95</v>
      </c>
      <c r="E50" s="98"/>
      <c r="F50" s="99">
        <f>'ASA Wrksht'!P50</f>
        <v>0</v>
      </c>
      <c r="G50" s="100">
        <f t="shared" si="4"/>
        <v>0</v>
      </c>
      <c r="H50" s="103"/>
      <c r="I50" s="101">
        <f t="shared" si="8"/>
        <v>0</v>
      </c>
      <c r="J50" s="195" t="str">
        <f t="shared" si="9"/>
        <v>XXXXXXXXXX</v>
      </c>
      <c r="K50" s="196"/>
      <c r="L50" s="58">
        <f t="shared" si="7"/>
        <v>0</v>
      </c>
    </row>
    <row r="51" spans="1:12" x14ac:dyDescent="0.35">
      <c r="A51" s="53">
        <f>'ASA Wrksht'!A51</f>
        <v>27</v>
      </c>
      <c r="B51" s="61" t="str">
        <f>'ASA Wrksht'!B51</f>
        <v>TASC</v>
      </c>
      <c r="C51" s="55" t="str">
        <f>'ASA Wrksht'!F51</f>
        <v>Hours</v>
      </c>
      <c r="D51" s="244">
        <v>63.44</v>
      </c>
      <c r="E51" s="98"/>
      <c r="F51" s="99">
        <f>'ASA Wrksht'!P51</f>
        <v>0</v>
      </c>
      <c r="G51" s="100">
        <f t="shared" si="4"/>
        <v>0</v>
      </c>
      <c r="H51" s="103"/>
      <c r="I51" s="101">
        <f t="shared" si="8"/>
        <v>0</v>
      </c>
      <c r="J51" s="195" t="str">
        <f t="shared" si="9"/>
        <v>XXXXXXXXXX</v>
      </c>
      <c r="K51" s="196"/>
      <c r="L51" s="58">
        <f t="shared" si="7"/>
        <v>0</v>
      </c>
    </row>
    <row r="52" spans="1:12" x14ac:dyDescent="0.35">
      <c r="A52" s="53" t="str">
        <f>'ASA Wrksht'!A52</f>
        <v>TBD</v>
      </c>
      <c r="B52" s="61" t="str">
        <f>'ASA Wrksht'!B52</f>
        <v>Cost Reimbursement Expenses</v>
      </c>
      <c r="C52" s="55" t="str">
        <f>'ASA Wrksht'!F52</f>
        <v>TBD</v>
      </c>
      <c r="D52" s="59"/>
      <c r="E52" s="59"/>
      <c r="F52" s="59"/>
      <c r="G52" s="59"/>
      <c r="H52" s="59"/>
      <c r="I52" s="59"/>
      <c r="J52" s="59"/>
      <c r="K52" s="59"/>
      <c r="L52" s="59"/>
    </row>
    <row r="53" spans="1:12" x14ac:dyDescent="0.35">
      <c r="A53" s="53">
        <f>'ASA Wrksht'!A61</f>
        <v>0</v>
      </c>
      <c r="B53" s="189">
        <f>'ASA Wrksht'!B61</f>
        <v>0</v>
      </c>
      <c r="C53" s="209">
        <f>'ASA Wrksht'!F61</f>
        <v>0</v>
      </c>
      <c r="D53" s="193"/>
      <c r="E53" s="98"/>
      <c r="F53" s="99">
        <f>'ASA Wrksht'!P61</f>
        <v>0</v>
      </c>
      <c r="G53" s="100">
        <f t="shared" si="4"/>
        <v>0</v>
      </c>
      <c r="H53" s="103"/>
      <c r="I53" s="101">
        <f>ROUND(G53-H53,2)</f>
        <v>0</v>
      </c>
      <c r="J53" s="195" t="str">
        <f t="shared" ref="J53:J54" si="14">IF(E53="","XXXXXXXXXX",ROUND(E53-H53,2))</f>
        <v>XXXXXXXXXX</v>
      </c>
      <c r="K53" s="196"/>
      <c r="L53" s="58">
        <f t="shared" si="7"/>
        <v>0</v>
      </c>
    </row>
    <row r="54" spans="1:12" x14ac:dyDescent="0.35">
      <c r="A54" s="53">
        <f>'ASA Wrksht'!A62</f>
        <v>0</v>
      </c>
      <c r="B54" s="189">
        <f>'ASA Wrksht'!B62</f>
        <v>0</v>
      </c>
      <c r="C54" s="209">
        <f>'ASA Wrksht'!F62</f>
        <v>0</v>
      </c>
      <c r="D54" s="193"/>
      <c r="E54" s="98"/>
      <c r="F54" s="99">
        <f>'ASA Wrksht'!P62</f>
        <v>0</v>
      </c>
      <c r="G54" s="100">
        <f>D54*F54</f>
        <v>0</v>
      </c>
      <c r="H54" s="103"/>
      <c r="I54" s="101">
        <f>ROUND(G54-H54,2)</f>
        <v>0</v>
      </c>
      <c r="J54" s="195" t="str">
        <f t="shared" si="14"/>
        <v>XXXXXXXXXX</v>
      </c>
      <c r="K54" s="196"/>
      <c r="L54" s="58">
        <f t="shared" si="7"/>
        <v>0</v>
      </c>
    </row>
    <row r="55" spans="1:12" ht="6.75" customHeight="1" x14ac:dyDescent="0.35">
      <c r="A55" s="64">
        <f>'ASA Wrksht'!A63</f>
        <v>0</v>
      </c>
      <c r="B55" s="65">
        <f>'ASA Wrksht'!B63</f>
        <v>0</v>
      </c>
      <c r="C55" s="65">
        <f>'ASA Wrksht'!F63</f>
        <v>0</v>
      </c>
      <c r="D55" s="66"/>
      <c r="J55" s="104"/>
    </row>
    <row r="56" spans="1:12" ht="15" customHeight="1" x14ac:dyDescent="0.35">
      <c r="A56" s="51"/>
      <c r="B56" s="52"/>
      <c r="C56" s="52"/>
      <c r="D56" s="115"/>
      <c r="E56" s="128"/>
      <c r="F56" s="129"/>
      <c r="G56" s="129"/>
      <c r="H56" s="129"/>
      <c r="I56" s="129"/>
      <c r="J56" s="130"/>
      <c r="K56" s="129"/>
      <c r="L56" s="129"/>
    </row>
    <row r="57" spans="1:12" ht="15" customHeight="1" x14ac:dyDescent="0.35">
      <c r="A57" s="79"/>
      <c r="B57" s="79"/>
      <c r="C57" s="50"/>
      <c r="D57" s="79"/>
      <c r="E57" s="132"/>
      <c r="F57" s="131"/>
      <c r="G57" s="131"/>
      <c r="H57" s="131"/>
      <c r="I57" s="131"/>
      <c r="J57" s="131"/>
      <c r="K57" s="133"/>
      <c r="L57" s="134"/>
    </row>
    <row r="58" spans="1:12" ht="16.5" customHeight="1" x14ac:dyDescent="0.35">
      <c r="A58" s="51"/>
      <c r="B58" s="52" t="s">
        <v>188</v>
      </c>
      <c r="C58" s="65">
        <f>'ASA Wrksht'!F66</f>
        <v>0</v>
      </c>
      <c r="D58" s="66"/>
    </row>
    <row r="59" spans="1:12" x14ac:dyDescent="0.35">
      <c r="A59" s="53">
        <f>'ASA Wrksht'!A67</f>
        <v>4</v>
      </c>
      <c r="B59" s="61" t="str">
        <f>'ASA Wrksht'!B67</f>
        <v>Crisis Support/Emergency - Client Specific</v>
      </c>
      <c r="C59" s="55" t="str">
        <f>'ASA Wrksht'!F67</f>
        <v>Hours</v>
      </c>
      <c r="D59" s="244">
        <v>64.89</v>
      </c>
      <c r="E59" s="98"/>
      <c r="F59" s="99">
        <f>'ASA Wrksht'!P67</f>
        <v>0</v>
      </c>
      <c r="G59" s="100">
        <f t="shared" ref="G59:G64" si="15">D59*F59</f>
        <v>0</v>
      </c>
      <c r="H59" s="103"/>
      <c r="I59" s="101">
        <f t="shared" ref="I59:I64" si="16">ROUND(G59-H59,2)</f>
        <v>0</v>
      </c>
      <c r="J59" s="195" t="str">
        <f t="shared" ref="J59:J64" si="17">IF(E59="","XXXXXXXXXX",ROUND(E59-H59,2))</f>
        <v>XXXXXXXXXX</v>
      </c>
      <c r="K59" s="196"/>
      <c r="L59" s="58">
        <f t="shared" ref="L59:L64" si="18">IF(D59="",0,K59/D59)</f>
        <v>0</v>
      </c>
    </row>
    <row r="60" spans="1:12" x14ac:dyDescent="0.35">
      <c r="A60" s="53">
        <f>'ASA Wrksht'!A68</f>
        <v>4</v>
      </c>
      <c r="B60" s="61" t="str">
        <f>'ASA Wrksht'!B68</f>
        <v>Crisis Support/Emergency - Non-Client Specific</v>
      </c>
      <c r="C60" s="55" t="str">
        <f>'ASA Wrksht'!F68</f>
        <v>Hours</v>
      </c>
      <c r="D60" s="244">
        <v>64.89</v>
      </c>
      <c r="E60" s="98"/>
      <c r="F60" s="99">
        <f>'ASA Wrksht'!P68</f>
        <v>0</v>
      </c>
      <c r="G60" s="100">
        <f t="shared" si="15"/>
        <v>0</v>
      </c>
      <c r="H60" s="103"/>
      <c r="I60" s="101">
        <f t="shared" si="16"/>
        <v>0</v>
      </c>
      <c r="J60" s="195" t="str">
        <f t="shared" si="17"/>
        <v>XXXXXXXXXX</v>
      </c>
      <c r="K60" s="196"/>
      <c r="L60" s="58">
        <f t="shared" si="18"/>
        <v>0</v>
      </c>
    </row>
    <row r="61" spans="1:12" x14ac:dyDescent="0.35">
      <c r="A61" s="53">
        <f>'ASA Wrksht'!A69</f>
        <v>32</v>
      </c>
      <c r="B61" s="61" t="str">
        <f>'ASA Wrksht'!B69</f>
        <v>Outpatient Detoxification</v>
      </c>
      <c r="C61" s="55" t="str">
        <f>'ASA Wrksht'!F69</f>
        <v>Hours</v>
      </c>
      <c r="D61" s="59"/>
      <c r="E61" s="59"/>
      <c r="F61" s="59"/>
      <c r="G61" s="59"/>
      <c r="H61" s="59"/>
      <c r="I61" s="59"/>
      <c r="J61" s="59"/>
      <c r="K61" s="59"/>
      <c r="L61" s="59"/>
    </row>
    <row r="62" spans="1:12" x14ac:dyDescent="0.35">
      <c r="A62" s="53">
        <f>'ASA Wrksht'!A70</f>
        <v>24</v>
      </c>
      <c r="B62" s="61" t="str">
        <f>'ASA Wrksht'!B70</f>
        <v>Substance Abuse Detoxification</v>
      </c>
      <c r="C62" s="55" t="str">
        <f>'ASA Wrksht'!F70</f>
        <v>Days</v>
      </c>
      <c r="D62" s="59"/>
      <c r="E62" s="59"/>
      <c r="F62" s="59"/>
      <c r="G62" s="59"/>
      <c r="H62" s="59"/>
      <c r="I62" s="59"/>
      <c r="J62" s="59"/>
      <c r="K62" s="59"/>
      <c r="L62" s="59"/>
    </row>
    <row r="63" spans="1:12" x14ac:dyDescent="0.35">
      <c r="A63" s="53">
        <f>'ASA Wrksht'!A71</f>
        <v>0</v>
      </c>
      <c r="B63" s="189">
        <f>'ASA Wrksht'!B71</f>
        <v>0</v>
      </c>
      <c r="C63" s="209">
        <f>'ASA Wrksht'!F71</f>
        <v>0</v>
      </c>
      <c r="D63" s="193"/>
      <c r="E63" s="98"/>
      <c r="F63" s="99">
        <f>'ASA Wrksht'!P71</f>
        <v>0</v>
      </c>
      <c r="G63" s="100">
        <f t="shared" si="15"/>
        <v>0</v>
      </c>
      <c r="H63" s="103"/>
      <c r="I63" s="101">
        <f t="shared" si="16"/>
        <v>0</v>
      </c>
      <c r="J63" s="195" t="str">
        <f t="shared" si="17"/>
        <v>XXXXXXXXXX</v>
      </c>
      <c r="K63" s="196"/>
      <c r="L63" s="58">
        <f t="shared" si="18"/>
        <v>0</v>
      </c>
    </row>
    <row r="64" spans="1:12" x14ac:dyDescent="0.35">
      <c r="A64" s="53">
        <f>'ASA Wrksht'!A72</f>
        <v>0</v>
      </c>
      <c r="B64" s="189">
        <f>'ASA Wrksht'!B72</f>
        <v>0</v>
      </c>
      <c r="C64" s="209">
        <f>'ASA Wrksht'!F72</f>
        <v>0</v>
      </c>
      <c r="D64" s="193"/>
      <c r="E64" s="98"/>
      <c r="F64" s="99">
        <f>'ASA Wrksht'!P72</f>
        <v>0</v>
      </c>
      <c r="G64" s="100">
        <f t="shared" si="15"/>
        <v>0</v>
      </c>
      <c r="H64" s="103"/>
      <c r="I64" s="101">
        <f t="shared" si="16"/>
        <v>0</v>
      </c>
      <c r="J64" s="195" t="str">
        <f t="shared" si="17"/>
        <v>XXXXXXXXXX</v>
      </c>
      <c r="K64" s="196"/>
      <c r="L64" s="58">
        <f t="shared" si="18"/>
        <v>0</v>
      </c>
    </row>
    <row r="65" spans="1:12" ht="6.75" customHeight="1" x14ac:dyDescent="0.35">
      <c r="A65" s="64">
        <f>'ASA Wrksht'!A73</f>
        <v>0</v>
      </c>
      <c r="B65" s="65">
        <f>'ASA Wrksht'!B73</f>
        <v>0</v>
      </c>
      <c r="C65" s="65">
        <f>'ASA Wrksht'!F73</f>
        <v>0</v>
      </c>
      <c r="D65" s="66"/>
      <c r="J65" s="104"/>
    </row>
    <row r="66" spans="1:12" ht="15" customHeight="1" x14ac:dyDescent="0.35">
      <c r="A66" s="51"/>
      <c r="B66" s="52"/>
      <c r="C66" s="52"/>
      <c r="D66" s="115"/>
      <c r="E66" s="128"/>
      <c r="F66" s="129"/>
      <c r="G66" s="129"/>
      <c r="H66" s="129"/>
      <c r="I66" s="129"/>
      <c r="J66" s="130"/>
      <c r="K66" s="129"/>
      <c r="L66" s="129"/>
    </row>
    <row r="67" spans="1:12" ht="15" customHeight="1" x14ac:dyDescent="0.35">
      <c r="A67" s="79"/>
      <c r="B67" s="79"/>
      <c r="C67" s="50"/>
      <c r="D67" s="79"/>
      <c r="E67" s="132"/>
      <c r="F67" s="131"/>
      <c r="G67" s="131"/>
      <c r="H67" s="131"/>
      <c r="I67" s="131"/>
      <c r="J67" s="131"/>
      <c r="K67" s="133"/>
      <c r="L67" s="134"/>
    </row>
    <row r="68" spans="1:12" ht="16.5" customHeight="1" x14ac:dyDescent="0.35">
      <c r="A68" s="51"/>
      <c r="B68" s="52" t="s">
        <v>125</v>
      </c>
      <c r="C68" s="65">
        <f>'ASA Wrksht'!F76</f>
        <v>0</v>
      </c>
      <c r="D68" s="66"/>
    </row>
    <row r="69" spans="1:12" x14ac:dyDescent="0.35">
      <c r="A69" s="53">
        <f>'ASA Wrksht'!A77</f>
        <v>30</v>
      </c>
      <c r="B69" s="61" t="str">
        <f>'ASA Wrksht'!B77</f>
        <v>Information and Referal</v>
      </c>
      <c r="C69" s="55" t="str">
        <f>'ASA Wrksht'!F77</f>
        <v>Hours</v>
      </c>
      <c r="D69" s="59"/>
      <c r="E69" s="59"/>
      <c r="F69" s="59"/>
      <c r="G69" s="59"/>
      <c r="H69" s="59"/>
      <c r="I69" s="59"/>
      <c r="J69" s="59"/>
      <c r="K69" s="59"/>
      <c r="L69" s="59"/>
    </row>
    <row r="70" spans="1:12" x14ac:dyDescent="0.35">
      <c r="A70" s="53">
        <f>'ASA Wrksht'!A78</f>
        <v>48</v>
      </c>
      <c r="B70" s="61" t="str">
        <f>'ASA Wrksht'!B78</f>
        <v>Prevention - Indicated</v>
      </c>
      <c r="C70" s="55" t="str">
        <f>'ASA Wrksht'!F78</f>
        <v>Hours</v>
      </c>
      <c r="D70" s="244">
        <v>59.97</v>
      </c>
      <c r="E70" s="98"/>
      <c r="F70" s="99">
        <f>'ASA Wrksht'!P78</f>
        <v>0</v>
      </c>
      <c r="G70" s="100">
        <f t="shared" ref="G70:G76" si="19">D70*F70</f>
        <v>0</v>
      </c>
      <c r="H70" s="103"/>
      <c r="I70" s="101">
        <f>ROUND(G70-H70,2)</f>
        <v>0</v>
      </c>
      <c r="J70" s="195" t="str">
        <f t="shared" ref="J70:J75" si="20">IF(E70="","XXXXXXXXXX",ROUND(E70-H70,2))</f>
        <v>XXXXXXXXXX</v>
      </c>
      <c r="K70" s="196"/>
      <c r="L70" s="58">
        <f t="shared" ref="L70:L76" si="21">IF(D70="",0,K70/D70)</f>
        <v>0</v>
      </c>
    </row>
    <row r="71" spans="1:12" x14ac:dyDescent="0.35">
      <c r="A71" s="53">
        <f>'ASA Wrksht'!A79</f>
        <v>49</v>
      </c>
      <c r="B71" s="61" t="str">
        <f>'ASA Wrksht'!B79</f>
        <v>Prevention - Selective - Client Specific Form</v>
      </c>
      <c r="C71" s="55" t="str">
        <f>'ASA Wrksht'!F79</f>
        <v>Hours</v>
      </c>
      <c r="D71" s="244">
        <v>59.97</v>
      </c>
      <c r="E71" s="98"/>
      <c r="F71" s="99">
        <f>'ASA Wrksht'!P79</f>
        <v>0</v>
      </c>
      <c r="G71" s="100">
        <f t="shared" si="19"/>
        <v>0</v>
      </c>
      <c r="H71" s="103"/>
      <c r="I71" s="101">
        <f>ROUND(G71-H71,2)</f>
        <v>0</v>
      </c>
      <c r="J71" s="195" t="str">
        <f t="shared" si="20"/>
        <v>XXXXXXXXXX</v>
      </c>
      <c r="K71" s="196"/>
      <c r="L71" s="58">
        <f t="shared" si="21"/>
        <v>0</v>
      </c>
    </row>
    <row r="72" spans="1:12" s="185" customFormat="1" x14ac:dyDescent="0.35">
      <c r="A72" s="249">
        <f>'ASA Wrksht'!A80</f>
        <v>49</v>
      </c>
      <c r="B72" s="253" t="str">
        <f>'ASA Wrksht'!B80</f>
        <v>Prevention - Selective - Non-Client Specific</v>
      </c>
      <c r="C72" s="251" t="str">
        <f>'ASA Wrksht'!F80</f>
        <v>Hours</v>
      </c>
      <c r="D72" s="59"/>
      <c r="E72" s="59"/>
      <c r="F72" s="59"/>
      <c r="G72" s="59"/>
      <c r="H72" s="59"/>
      <c r="I72" s="59"/>
      <c r="J72" s="59"/>
      <c r="K72" s="59"/>
      <c r="L72" s="59"/>
    </row>
    <row r="73" spans="1:12" s="185" customFormat="1" x14ac:dyDescent="0.35">
      <c r="A73" s="249">
        <f>'ASA Wrksht'!A81</f>
        <v>50</v>
      </c>
      <c r="B73" s="253" t="str">
        <f>'ASA Wrksht'!B81</f>
        <v>Prevention - Universal Direct</v>
      </c>
      <c r="C73" s="251" t="str">
        <f>'ASA Wrksht'!F81</f>
        <v>Hours</v>
      </c>
      <c r="D73" s="59"/>
      <c r="E73" s="59"/>
      <c r="F73" s="59"/>
      <c r="G73" s="59"/>
      <c r="H73" s="59"/>
      <c r="I73" s="59"/>
      <c r="J73" s="59"/>
      <c r="K73" s="59"/>
      <c r="L73" s="59"/>
    </row>
    <row r="74" spans="1:12" s="185" customFormat="1" x14ac:dyDescent="0.35">
      <c r="A74" s="249">
        <f>'ASA Wrksht'!A82</f>
        <v>51</v>
      </c>
      <c r="B74" s="253" t="str">
        <f>'ASA Wrksht'!B82</f>
        <v>Prevention - Universal Indirect</v>
      </c>
      <c r="C74" s="251" t="str">
        <f>'ASA Wrksht'!F82</f>
        <v>Hours</v>
      </c>
      <c r="D74" s="59"/>
      <c r="E74" s="59"/>
      <c r="F74" s="59"/>
      <c r="G74" s="59"/>
      <c r="H74" s="59"/>
      <c r="I74" s="59"/>
      <c r="J74" s="59"/>
      <c r="K74" s="59"/>
      <c r="L74" s="59"/>
    </row>
    <row r="75" spans="1:12" x14ac:dyDescent="0.35">
      <c r="A75" s="53">
        <f>'ASA Wrksht'!A83</f>
        <v>0</v>
      </c>
      <c r="B75" s="189">
        <f>'ASA Wrksht'!B83</f>
        <v>0</v>
      </c>
      <c r="C75" s="209">
        <f>'ASA Wrksht'!F83</f>
        <v>0</v>
      </c>
      <c r="D75" s="193"/>
      <c r="E75" s="98"/>
      <c r="F75" s="99">
        <f>'ASA Wrksht'!P83</f>
        <v>0</v>
      </c>
      <c r="G75" s="100">
        <f t="shared" si="19"/>
        <v>0</v>
      </c>
      <c r="H75" s="103"/>
      <c r="I75" s="101">
        <f>ROUND(G75-H75,2)</f>
        <v>0</v>
      </c>
      <c r="J75" s="195" t="str">
        <f t="shared" si="20"/>
        <v>XXXXXXXXXX</v>
      </c>
      <c r="K75" s="196"/>
      <c r="L75" s="58">
        <f t="shared" si="21"/>
        <v>0</v>
      </c>
    </row>
    <row r="76" spans="1:12" x14ac:dyDescent="0.35">
      <c r="A76" s="53">
        <f>'ASA Wrksht'!A84</f>
        <v>0</v>
      </c>
      <c r="B76" s="189">
        <f>'ASA Wrksht'!B84</f>
        <v>0</v>
      </c>
      <c r="C76" s="209">
        <f>'ASA Wrksht'!F84</f>
        <v>0</v>
      </c>
      <c r="D76" s="193"/>
      <c r="E76" s="98"/>
      <c r="F76" s="99">
        <f>'ASA Wrksht'!P84</f>
        <v>0</v>
      </c>
      <c r="G76" s="100">
        <f t="shared" si="19"/>
        <v>0</v>
      </c>
      <c r="H76" s="103"/>
      <c r="I76" s="101">
        <f>ROUND(G76-H76,2)</f>
        <v>0</v>
      </c>
      <c r="J76" s="195" t="str">
        <f>IF(E76="","XXXXXXXXXX",ROUND(E76-H76,2))</f>
        <v>XXXXXXXXXX</v>
      </c>
      <c r="K76" s="196"/>
      <c r="L76" s="58">
        <f t="shared" si="21"/>
        <v>0</v>
      </c>
    </row>
    <row r="77" spans="1:12" ht="6.75" customHeight="1" x14ac:dyDescent="0.35">
      <c r="A77" s="64">
        <f>'ASA Wrksht'!A85</f>
        <v>0</v>
      </c>
      <c r="B77" s="65">
        <f>'ASA Wrksht'!B85</f>
        <v>0</v>
      </c>
      <c r="C77" s="65">
        <f>'ASA Wrksht'!F85</f>
        <v>0</v>
      </c>
      <c r="D77" s="66"/>
      <c r="J77" s="104"/>
    </row>
    <row r="78" spans="1:12" ht="15" customHeight="1" x14ac:dyDescent="0.35">
      <c r="A78" s="51"/>
      <c r="B78" s="52"/>
      <c r="C78" s="52"/>
      <c r="D78" s="115"/>
      <c r="E78" s="128"/>
      <c r="F78" s="129"/>
      <c r="G78" s="129"/>
      <c r="H78" s="129"/>
      <c r="I78" s="129"/>
      <c r="J78" s="130"/>
      <c r="K78" s="129"/>
      <c r="L78" s="129"/>
    </row>
    <row r="79" spans="1:12" ht="15" customHeight="1" x14ac:dyDescent="0.35">
      <c r="A79" s="79"/>
      <c r="B79" s="79"/>
      <c r="C79" s="50"/>
      <c r="D79" s="79"/>
      <c r="E79" s="132"/>
      <c r="F79" s="131"/>
      <c r="G79" s="131"/>
      <c r="H79" s="131"/>
      <c r="I79" s="131"/>
      <c r="J79" s="131"/>
      <c r="K79" s="133"/>
      <c r="L79" s="134"/>
    </row>
    <row r="80" spans="1:12" ht="5.25" customHeight="1" x14ac:dyDescent="0.35">
      <c r="A80" s="64"/>
      <c r="B80" s="65"/>
      <c r="C80" s="65"/>
      <c r="D80" s="66"/>
      <c r="J80" s="104"/>
    </row>
    <row r="81" spans="1:12" ht="15" thickBot="1" x14ac:dyDescent="0.4">
      <c r="A81" s="105" t="s">
        <v>193</v>
      </c>
      <c r="B81" s="106" t="s">
        <v>194</v>
      </c>
      <c r="C81" s="106"/>
      <c r="D81" s="107"/>
      <c r="E81" s="108"/>
      <c r="F81" s="109">
        <f>SUM(F14:F80)</f>
        <v>0</v>
      </c>
      <c r="G81" s="135">
        <f>SUM(G14:G80)</f>
        <v>0</v>
      </c>
      <c r="H81" s="135">
        <f>SUM(H14:H80)</f>
        <v>0</v>
      </c>
      <c r="I81" s="135">
        <f>SUM(I14:I80)</f>
        <v>0</v>
      </c>
      <c r="J81" s="203">
        <f>ROUND(E81-H81,2)</f>
        <v>0</v>
      </c>
      <c r="K81" s="111">
        <f>SUM(K14:K80)</f>
        <v>0</v>
      </c>
      <c r="L81" s="109">
        <f>SUM(L14:L80)</f>
        <v>0</v>
      </c>
    </row>
    <row r="82" spans="1:12" ht="15" thickBot="1" x14ac:dyDescent="0.4">
      <c r="A82" s="64"/>
      <c r="B82" s="65"/>
      <c r="C82" s="65"/>
      <c r="D82" s="66"/>
      <c r="E82" s="112" t="str">
        <f>IF((SUM(E14:E80))&gt;E81,"Please check funding above","")</f>
        <v/>
      </c>
      <c r="K82" s="113">
        <f>MIN(J81,I81)</f>
        <v>0</v>
      </c>
      <c r="L82" s="114" t="s">
        <v>147</v>
      </c>
    </row>
    <row r="83" spans="1:12" x14ac:dyDescent="0.35">
      <c r="A83" s="64"/>
      <c r="B83" s="66"/>
      <c r="C83" s="66"/>
    </row>
    <row r="84" spans="1:12" ht="15.5" x14ac:dyDescent="0.35">
      <c r="A84" s="18" t="s">
        <v>33</v>
      </c>
      <c r="B84" s="19"/>
      <c r="C84" s="19"/>
      <c r="D84" s="19"/>
      <c r="E84" s="19"/>
      <c r="F84" s="19"/>
      <c r="G84" s="19"/>
      <c r="H84" s="19"/>
      <c r="I84" s="19"/>
      <c r="J84" s="67"/>
      <c r="K84" s="68"/>
      <c r="L84" s="69"/>
    </row>
    <row r="85" spans="1:12" s="185" customFormat="1" ht="27.75" customHeight="1" x14ac:dyDescent="0.35">
      <c r="A85"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5" s="348"/>
      <c r="C85" s="348"/>
      <c r="D85" s="348"/>
      <c r="E85" s="348"/>
      <c r="F85" s="348"/>
      <c r="G85" s="348"/>
      <c r="H85" s="348"/>
      <c r="I85" s="348"/>
      <c r="J85" s="348"/>
      <c r="K85" s="348"/>
      <c r="L85" s="349"/>
    </row>
    <row r="86" spans="1:12" s="185" customFormat="1" ht="15.5" x14ac:dyDescent="0.35">
      <c r="A86"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86" s="21"/>
      <c r="C86" s="21"/>
      <c r="D86" s="21"/>
      <c r="E86" s="21"/>
      <c r="F86" s="21"/>
      <c r="G86" s="21"/>
      <c r="H86" s="21"/>
      <c r="I86" s="21"/>
      <c r="J86" s="22"/>
      <c r="K86" s="23"/>
      <c r="L86" s="70"/>
    </row>
    <row r="87" spans="1:12" s="185" customFormat="1" ht="15.5" x14ac:dyDescent="0.35">
      <c r="A87" s="24" t="str">
        <f>Master!$B$32</f>
        <v>By signing this report, I certify that, at time of submission, "YTD Units", "YTD Earnings", "YTD Paid Amounts", and "Amount Due" takes into consideration that DCF is the payer of last resort and do not include units that can be billed to other funding sources.</v>
      </c>
      <c r="B87" s="21"/>
      <c r="C87" s="21"/>
      <c r="D87" s="21"/>
      <c r="E87" s="21"/>
      <c r="F87" s="21"/>
      <c r="G87" s="21"/>
      <c r="H87" s="21"/>
      <c r="I87" s="21"/>
      <c r="J87" s="22"/>
      <c r="K87" s="23"/>
      <c r="L87" s="70"/>
    </row>
    <row r="88" spans="1:12" ht="15.5" x14ac:dyDescent="0.35">
      <c r="A88" s="24"/>
      <c r="B88" s="25"/>
      <c r="C88" s="25"/>
      <c r="D88" s="25"/>
      <c r="E88" s="25"/>
      <c r="F88" s="25"/>
      <c r="G88" s="25"/>
      <c r="H88" s="25"/>
      <c r="I88" s="25"/>
      <c r="J88" s="22"/>
      <c r="K88" s="23"/>
      <c r="L88" s="70"/>
    </row>
    <row r="89" spans="1:12" ht="15.5" x14ac:dyDescent="0.35">
      <c r="A89" s="332">
        <f>Master!$B$35</f>
        <v>0</v>
      </c>
      <c r="B89" s="333"/>
      <c r="C89" s="71"/>
      <c r="D89" s="333">
        <f>Master!$E$35</f>
        <v>0</v>
      </c>
      <c r="E89" s="333"/>
      <c r="F89" s="71"/>
      <c r="G89" s="72">
        <f>Master!$G$35</f>
        <v>0</v>
      </c>
      <c r="H89" s="21"/>
      <c r="I89" s="21"/>
      <c r="J89" s="22"/>
      <c r="K89" s="23"/>
      <c r="L89" s="70"/>
    </row>
    <row r="90" spans="1:12" ht="15.5" x14ac:dyDescent="0.35">
      <c r="A90" s="73" t="s">
        <v>34</v>
      </c>
      <c r="B90" s="74"/>
      <c r="C90" s="31"/>
      <c r="D90" s="30" t="s">
        <v>35</v>
      </c>
      <c r="E90" s="31"/>
      <c r="F90" s="75"/>
      <c r="G90" s="30" t="s">
        <v>36</v>
      </c>
      <c r="H90" s="75"/>
      <c r="I90" s="75"/>
      <c r="J90" s="76"/>
      <c r="K90" s="77"/>
      <c r="L90" s="78"/>
    </row>
    <row r="91" spans="1:12" x14ac:dyDescent="0.35">
      <c r="A91" s="64"/>
      <c r="B91" s="65"/>
      <c r="C91" s="66"/>
    </row>
    <row r="92" spans="1:12" x14ac:dyDescent="0.35">
      <c r="A92" s="120"/>
      <c r="B92" s="66"/>
      <c r="C92" s="66"/>
    </row>
    <row r="93" spans="1:12" x14ac:dyDescent="0.35">
      <c r="A93" s="79"/>
      <c r="B93" s="80"/>
      <c r="C93" s="80"/>
    </row>
    <row r="94" spans="1:12" x14ac:dyDescent="0.35">
      <c r="A94" s="64"/>
      <c r="B94" s="65"/>
      <c r="C94" s="66"/>
    </row>
    <row r="95" spans="1:12" x14ac:dyDescent="0.35">
      <c r="A95" s="64"/>
      <c r="B95" s="65"/>
      <c r="C95" s="66"/>
    </row>
    <row r="96" spans="1:12" x14ac:dyDescent="0.35">
      <c r="A96" s="64"/>
      <c r="B96" s="65"/>
      <c r="C96" s="66"/>
    </row>
    <row r="97" spans="1:3" x14ac:dyDescent="0.35">
      <c r="A97" s="64"/>
      <c r="B97" s="65"/>
      <c r="C97" s="66"/>
    </row>
    <row r="98" spans="1:3" x14ac:dyDescent="0.35">
      <c r="A98" s="64"/>
      <c r="B98" s="65"/>
      <c r="C98" s="66"/>
    </row>
    <row r="99" spans="1:3" x14ac:dyDescent="0.35">
      <c r="A99" s="64"/>
      <c r="B99" s="65"/>
      <c r="C99" s="66"/>
    </row>
    <row r="100" spans="1:3" x14ac:dyDescent="0.35">
      <c r="A100" s="81"/>
      <c r="B100" s="65"/>
      <c r="C100" s="65"/>
    </row>
    <row r="101" spans="1:3" x14ac:dyDescent="0.35">
      <c r="A101" s="79"/>
      <c r="B101" s="80"/>
      <c r="C101" s="80"/>
    </row>
    <row r="102" spans="1:3" x14ac:dyDescent="0.35">
      <c r="A102" s="64"/>
      <c r="B102" s="65"/>
      <c r="C102" s="66"/>
    </row>
    <row r="103" spans="1:3" x14ac:dyDescent="0.35">
      <c r="A103" s="64"/>
      <c r="B103" s="65"/>
      <c r="C103" s="66"/>
    </row>
    <row r="104" spans="1:3" x14ac:dyDescent="0.35">
      <c r="A104" s="64"/>
      <c r="B104" s="65"/>
      <c r="C104" s="66"/>
    </row>
    <row r="105" spans="1:3" x14ac:dyDescent="0.35">
      <c r="A105" s="64"/>
      <c r="B105" s="65"/>
      <c r="C105" s="66"/>
    </row>
    <row r="106" spans="1:3" x14ac:dyDescent="0.35">
      <c r="A106" s="64"/>
      <c r="B106" s="65"/>
      <c r="C106" s="66"/>
    </row>
    <row r="107" spans="1:3" x14ac:dyDescent="0.35">
      <c r="A107" s="64"/>
      <c r="B107" s="65"/>
      <c r="C107" s="66"/>
    </row>
    <row r="108" spans="1:3" x14ac:dyDescent="0.35">
      <c r="A108" s="79"/>
      <c r="B108" s="66"/>
      <c r="C108" s="66"/>
    </row>
    <row r="109" spans="1:3" x14ac:dyDescent="0.35">
      <c r="A109" s="79"/>
      <c r="B109" s="80"/>
      <c r="C109" s="80"/>
    </row>
    <row r="110" spans="1:3" x14ac:dyDescent="0.35">
      <c r="A110" s="64"/>
      <c r="B110" s="65"/>
      <c r="C110" s="66"/>
    </row>
    <row r="111" spans="1:3" x14ac:dyDescent="0.35">
      <c r="A111" s="64"/>
      <c r="B111" s="65"/>
      <c r="C111" s="66"/>
    </row>
    <row r="112" spans="1:3" x14ac:dyDescent="0.35">
      <c r="A112" s="79"/>
      <c r="B112" s="66"/>
      <c r="C112" s="66"/>
    </row>
    <row r="113" spans="1:3" x14ac:dyDescent="0.35">
      <c r="A113" s="79"/>
      <c r="B113" s="80"/>
      <c r="C113" s="80"/>
    </row>
    <row r="114" spans="1:3" x14ac:dyDescent="0.35">
      <c r="A114" s="64"/>
      <c r="B114" s="65"/>
      <c r="C114" s="66"/>
    </row>
    <row r="115" spans="1:3" x14ac:dyDescent="0.35">
      <c r="A115" s="64"/>
      <c r="B115" s="65"/>
      <c r="C115" s="66"/>
    </row>
    <row r="116" spans="1:3" x14ac:dyDescent="0.35">
      <c r="A116" s="64"/>
      <c r="B116" s="65"/>
      <c r="C116" s="66"/>
    </row>
    <row r="117" spans="1:3" x14ac:dyDescent="0.35">
      <c r="A117" s="64"/>
      <c r="B117" s="65"/>
      <c r="C117" s="66"/>
    </row>
    <row r="118" spans="1:3" x14ac:dyDescent="0.35">
      <c r="A118" s="64"/>
      <c r="B118" s="65"/>
      <c r="C118" s="66"/>
    </row>
    <row r="119" spans="1:3" x14ac:dyDescent="0.35">
      <c r="A119" s="64"/>
      <c r="B119" s="65"/>
      <c r="C119" s="65"/>
    </row>
    <row r="120" spans="1:3" x14ac:dyDescent="0.35">
      <c r="A120" s="82"/>
      <c r="B120" s="121"/>
      <c r="C120" s="80"/>
    </row>
    <row r="121" spans="1:3" x14ac:dyDescent="0.35">
      <c r="A121" s="82"/>
      <c r="B121" s="80"/>
      <c r="C121" s="80"/>
    </row>
    <row r="122" spans="1:3" x14ac:dyDescent="0.35">
      <c r="A122" s="64"/>
      <c r="B122" s="65"/>
      <c r="C122" s="66"/>
    </row>
    <row r="123" spans="1:3" x14ac:dyDescent="0.35">
      <c r="A123" s="64"/>
      <c r="B123" s="65"/>
      <c r="C123" s="66"/>
    </row>
    <row r="124" spans="1:3" x14ac:dyDescent="0.35">
      <c r="A124" s="64"/>
      <c r="B124" s="66"/>
      <c r="C124" s="66"/>
    </row>
    <row r="125" spans="1:3" x14ac:dyDescent="0.35">
      <c r="A125" s="64"/>
      <c r="B125" s="65"/>
      <c r="C125" s="66"/>
    </row>
    <row r="126" spans="1:3" x14ac:dyDescent="0.35">
      <c r="A126" s="64"/>
      <c r="B126" s="65"/>
      <c r="C126" s="66"/>
    </row>
    <row r="127" spans="1:3" x14ac:dyDescent="0.35">
      <c r="A127" s="64"/>
      <c r="B127" s="65"/>
      <c r="C127" s="66"/>
    </row>
    <row r="128" spans="1:3" x14ac:dyDescent="0.35">
      <c r="A128" s="64"/>
      <c r="B128" s="66"/>
      <c r="C128" s="66"/>
    </row>
    <row r="129" spans="1:3" x14ac:dyDescent="0.35">
      <c r="A129" s="64"/>
      <c r="B129" s="66"/>
      <c r="C129" s="66"/>
    </row>
    <row r="130" spans="1:3" x14ac:dyDescent="0.35">
      <c r="A130" s="64"/>
      <c r="B130" s="66"/>
      <c r="C130" s="66"/>
    </row>
    <row r="131" spans="1:3" x14ac:dyDescent="0.35">
      <c r="A131" s="64"/>
      <c r="B131" s="66"/>
      <c r="C131" s="66"/>
    </row>
    <row r="132" spans="1:3" x14ac:dyDescent="0.35">
      <c r="A132" s="64"/>
      <c r="B132" s="65"/>
      <c r="C132" s="66"/>
    </row>
    <row r="133" spans="1:3" x14ac:dyDescent="0.35">
      <c r="A133" s="64"/>
      <c r="B133" s="65"/>
      <c r="C133" s="66"/>
    </row>
    <row r="134" spans="1:3" x14ac:dyDescent="0.35">
      <c r="A134" s="64"/>
      <c r="B134" s="65"/>
      <c r="C134" s="66"/>
    </row>
    <row r="135" spans="1:3" x14ac:dyDescent="0.35">
      <c r="A135" s="64"/>
      <c r="B135" s="65"/>
      <c r="C135" s="66"/>
    </row>
    <row r="136" spans="1:3" x14ac:dyDescent="0.35">
      <c r="A136" s="64"/>
      <c r="B136" s="66"/>
      <c r="C136" s="66"/>
    </row>
    <row r="137" spans="1:3" x14ac:dyDescent="0.35">
      <c r="A137" s="64"/>
      <c r="B137" s="66"/>
      <c r="C137" s="66"/>
    </row>
    <row r="138" spans="1:3" x14ac:dyDescent="0.35">
      <c r="A138" s="64"/>
      <c r="B138" s="66"/>
      <c r="C138" s="66"/>
    </row>
    <row r="139" spans="1:3" x14ac:dyDescent="0.35">
      <c r="A139" s="64"/>
      <c r="B139" s="65"/>
      <c r="C139" s="66"/>
    </row>
    <row r="140" spans="1:3" x14ac:dyDescent="0.35">
      <c r="A140" s="64"/>
      <c r="B140" s="66"/>
      <c r="C140" s="66"/>
    </row>
    <row r="141" spans="1:3" x14ac:dyDescent="0.35">
      <c r="A141" s="84"/>
      <c r="B141" s="122"/>
      <c r="C141" s="85"/>
    </row>
    <row r="142" spans="1:3" x14ac:dyDescent="0.35">
      <c r="A142" s="64"/>
      <c r="B142" s="66"/>
      <c r="C142" s="66"/>
    </row>
    <row r="143" spans="1:3" x14ac:dyDescent="0.35">
      <c r="A143" s="64"/>
      <c r="B143" s="65"/>
      <c r="C143" s="66"/>
    </row>
    <row r="144" spans="1:3" x14ac:dyDescent="0.35">
      <c r="A144" s="83"/>
      <c r="B144" s="123"/>
      <c r="C144" s="124"/>
    </row>
    <row r="145" spans="1:3" x14ac:dyDescent="0.35">
      <c r="A145" s="79"/>
      <c r="B145" s="123"/>
      <c r="C145" s="124"/>
    </row>
    <row r="146" spans="1:3" x14ac:dyDescent="0.35">
      <c r="A146" s="83"/>
      <c r="B146" s="66"/>
      <c r="C146" s="124"/>
    </row>
    <row r="147" spans="1:3" x14ac:dyDescent="0.35">
      <c r="A147" s="83"/>
      <c r="B147" s="66"/>
      <c r="C147" s="124"/>
    </row>
    <row r="148" spans="1:3" x14ac:dyDescent="0.35">
      <c r="A148" s="79"/>
      <c r="B148" s="123"/>
      <c r="C148" s="124"/>
    </row>
  </sheetData>
  <sheetProtection algorithmName="SHA-512" hashValue="G3YluqXnJOJd71h06m8/b/ABiZdKYKvGXbe3ILpskwD1xNQVzRO+nNL7oFFklDROG8cUoU1BOsh62YVZDsJ+0g==" saltValue="ICTo6WQEJ+imuymeUpIO+w==" spinCount="100000" sheet="1" objects="1" scenarios="1" formatCells="0" formatColumns="0" formatRows="0"/>
  <mergeCells count="14">
    <mergeCell ref="A89:B89"/>
    <mergeCell ref="D89:E89"/>
    <mergeCell ref="C1:E1"/>
    <mergeCell ref="F1:I1"/>
    <mergeCell ref="C2:E2"/>
    <mergeCell ref="F2:I2"/>
    <mergeCell ref="C3:E3"/>
    <mergeCell ref="F3:I3"/>
    <mergeCell ref="C4:E4"/>
    <mergeCell ref="C5:E5"/>
    <mergeCell ref="C6:E6"/>
    <mergeCell ref="C7:E7"/>
    <mergeCell ref="C8:E8"/>
    <mergeCell ref="A85:L85"/>
  </mergeCells>
  <conditionalFormatting sqref="K81">
    <cfRule type="cellIs" dxfId="19" priority="1" operator="greaterThan">
      <formula>K82</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28:K39 K41:K51 K53:K54 K75:K76 K70:K71 K63:K64 K59:K60">
      <formula1>IF(K15&lt;=MIN(I15,J15), TRUE, FALSE)</formula1>
    </dataValidation>
  </dataValidations>
  <hyperlinks>
    <hyperlink ref="L1" location="Master!A1" display="(Return to Master Tab)"/>
  </hyperlinks>
  <pageMargins left="0.7" right="0.7" top="0.75" bottom="0.75" header="0.3" footer="0.3"/>
  <pageSetup scale="42"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15"/>
  <sheetViews>
    <sheetView showGridLines="0" showZeros="0" zoomScaleNormal="100" workbookViewId="0">
      <pane ySplit="12" topLeftCell="A53" activePane="bottomLeft" state="frozen"/>
      <selection activeCell="E111" sqref="E111"/>
      <selection pane="bottomLeft" activeCell="B1" sqref="B1"/>
    </sheetView>
  </sheetViews>
  <sheetFormatPr defaultColWidth="9.08984375" defaultRowHeight="14.5" x14ac:dyDescent="0.35"/>
  <cols>
    <col min="1" max="1" width="9.08984375" style="37"/>
    <col min="2" max="2" width="43.36328125" style="37" bestFit="1" customWidth="1"/>
    <col min="3" max="3" width="12.0898437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180</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155</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195</v>
      </c>
      <c r="G11" s="92" t="s">
        <v>140</v>
      </c>
      <c r="H11" s="91" t="s">
        <v>141</v>
      </c>
      <c r="I11" s="93" t="s">
        <v>142</v>
      </c>
      <c r="J11" s="91" t="s">
        <v>223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12.75" customHeight="1" x14ac:dyDescent="0.35">
      <c r="A13" s="79"/>
      <c r="B13" s="79"/>
      <c r="C13" s="50"/>
      <c r="D13" s="79"/>
      <c r="E13" s="79"/>
      <c r="F13" s="79"/>
      <c r="G13" s="79"/>
      <c r="H13" s="79"/>
      <c r="I13" s="79"/>
      <c r="J13" s="79"/>
      <c r="K13" s="79"/>
      <c r="L13" s="79"/>
    </row>
    <row r="14" spans="1:12" ht="15" customHeight="1" x14ac:dyDescent="0.35">
      <c r="A14" s="51" t="s">
        <v>184</v>
      </c>
      <c r="B14" s="52" t="s">
        <v>182</v>
      </c>
      <c r="C14" s="65"/>
      <c r="D14" s="66"/>
    </row>
    <row r="15" spans="1:12" s="185" customFormat="1" ht="15" customHeight="1" x14ac:dyDescent="0.35">
      <c r="A15" s="249">
        <f>'ASA Wrksht'!A31</f>
        <v>2</v>
      </c>
      <c r="B15" s="176" t="str">
        <f>'ASA Wrksht'!B31</f>
        <v>Case Management</v>
      </c>
      <c r="C15" s="176" t="str">
        <f>'ASA Wrksht'!F31</f>
        <v>Hours</v>
      </c>
      <c r="D15" s="244">
        <v>65.83</v>
      </c>
      <c r="E15" s="194"/>
      <c r="F15" s="99">
        <f>'ASA Wrksht'!L31</f>
        <v>0</v>
      </c>
      <c r="G15" s="170">
        <f t="shared" ref="G15" si="0">D15*F15</f>
        <v>0</v>
      </c>
      <c r="H15" s="196"/>
      <c r="I15" s="171">
        <f t="shared" ref="I15" si="1">ROUND(G15-H15,2)</f>
        <v>0</v>
      </c>
      <c r="J15" s="195" t="str">
        <f t="shared" ref="J15" si="2">IF(E15="","XXXXXXXXXX",ROUND(E15-H15,2))</f>
        <v>XXXXXXXXXX</v>
      </c>
      <c r="K15" s="196"/>
      <c r="L15" s="165">
        <f t="shared" ref="L15:L22" si="3">IF(D15="",0,K15/D15)</f>
        <v>0</v>
      </c>
    </row>
    <row r="16" spans="1:12" ht="15" customHeight="1" x14ac:dyDescent="0.35">
      <c r="A16" s="53">
        <f>'ASA Wrksht'!A38</f>
        <v>42</v>
      </c>
      <c r="B16" s="125" t="str">
        <f>'ASA Wrksht'!B38</f>
        <v>Intervention - Group</v>
      </c>
      <c r="C16" s="125" t="str">
        <f>'ASA Wrksht'!F38</f>
        <v>Hours</v>
      </c>
      <c r="D16" s="244">
        <v>16.8</v>
      </c>
      <c r="E16" s="98"/>
      <c r="F16" s="99">
        <f>'ASA Wrksht'!L38</f>
        <v>0</v>
      </c>
      <c r="G16" s="100">
        <f>D16*F16</f>
        <v>0</v>
      </c>
      <c r="H16" s="103"/>
      <c r="I16" s="101">
        <f>ROUND(G16-H16,2)</f>
        <v>0</v>
      </c>
      <c r="J16" s="195" t="str">
        <f>IF(E16="","XXXXXXXXXX",ROUND(E16-H16,2))</f>
        <v>XXXXXXXXXX</v>
      </c>
      <c r="K16" s="196"/>
      <c r="L16" s="58">
        <f t="shared" si="3"/>
        <v>0</v>
      </c>
    </row>
    <row r="17" spans="1:12" ht="15" customHeight="1" x14ac:dyDescent="0.35">
      <c r="A17" s="53">
        <f>'ASA Wrksht'!A39</f>
        <v>11</v>
      </c>
      <c r="B17" s="125" t="str">
        <f>'ASA Wrksht'!B39</f>
        <v>Intervention - Individual</v>
      </c>
      <c r="C17" s="125" t="str">
        <f>'ASA Wrksht'!F39</f>
        <v>Hours</v>
      </c>
      <c r="D17" s="244">
        <v>67.2</v>
      </c>
      <c r="E17" s="98"/>
      <c r="F17" s="99">
        <f>'ASA Wrksht'!L39</f>
        <v>0</v>
      </c>
      <c r="G17" s="170">
        <f t="shared" ref="G17:G20" si="4">D17*F17</f>
        <v>0</v>
      </c>
      <c r="H17" s="103"/>
      <c r="I17" s="171">
        <f t="shared" ref="I17:I20" si="5">ROUND(G17-H17,2)</f>
        <v>0</v>
      </c>
      <c r="J17" s="195" t="str">
        <f t="shared" ref="J17:J20" si="6">IF(E17="","XXXXXXXXXX",ROUND(E17-H17,2))</f>
        <v>XXXXXXXXXX</v>
      </c>
      <c r="K17" s="196"/>
      <c r="L17" s="58">
        <f t="shared" si="3"/>
        <v>0</v>
      </c>
    </row>
    <row r="18" spans="1:12" s="185" customFormat="1" ht="15" customHeight="1" x14ac:dyDescent="0.35">
      <c r="A18" s="249">
        <f>'ASA Wrksht'!A40</f>
        <v>12</v>
      </c>
      <c r="B18" s="176" t="str">
        <f>'ASA Wrksht'!B40</f>
        <v>Medical Services</v>
      </c>
      <c r="C18" s="176" t="str">
        <f>'ASA Wrksht'!F40</f>
        <v>Hours</v>
      </c>
      <c r="D18" s="244">
        <v>383.08</v>
      </c>
      <c r="E18" s="194"/>
      <c r="F18" s="99">
        <f>'ASA Wrksht'!L40</f>
        <v>0</v>
      </c>
      <c r="G18" s="170">
        <f t="shared" si="4"/>
        <v>0</v>
      </c>
      <c r="H18" s="196"/>
      <c r="I18" s="171">
        <f t="shared" si="5"/>
        <v>0</v>
      </c>
      <c r="J18" s="195" t="str">
        <f t="shared" si="6"/>
        <v>XXXXXXXXXX</v>
      </c>
      <c r="K18" s="196"/>
      <c r="L18" s="165">
        <f t="shared" si="3"/>
        <v>0</v>
      </c>
    </row>
    <row r="19" spans="1:12" s="185" customFormat="1" ht="15" customHeight="1" x14ac:dyDescent="0.35">
      <c r="A19" s="249">
        <f>'ASA Wrksht'!A42</f>
        <v>35</v>
      </c>
      <c r="B19" s="176" t="str">
        <f>'ASA Wrksht'!B42</f>
        <v>Outpatient - Group</v>
      </c>
      <c r="C19" s="176" t="str">
        <f>'ASA Wrksht'!F42</f>
        <v>Hours</v>
      </c>
      <c r="D19" s="244">
        <v>20.13</v>
      </c>
      <c r="E19" s="194"/>
      <c r="F19" s="99">
        <f>'ASA Wrksht'!L42</f>
        <v>0</v>
      </c>
      <c r="G19" s="170">
        <f t="shared" si="4"/>
        <v>0</v>
      </c>
      <c r="H19" s="196"/>
      <c r="I19" s="171">
        <f t="shared" si="5"/>
        <v>0</v>
      </c>
      <c r="J19" s="195" t="str">
        <f t="shared" si="6"/>
        <v>XXXXXXXXXX</v>
      </c>
      <c r="K19" s="196"/>
      <c r="L19" s="165">
        <f t="shared" si="3"/>
        <v>0</v>
      </c>
    </row>
    <row r="20" spans="1:12" s="185" customFormat="1" ht="15" customHeight="1" x14ac:dyDescent="0.35">
      <c r="A20" s="249">
        <f>'ASA Wrksht'!A43</f>
        <v>14</v>
      </c>
      <c r="B20" s="176" t="str">
        <f>'ASA Wrksht'!B43</f>
        <v>Outpatient - Individual</v>
      </c>
      <c r="C20" s="176" t="str">
        <f>'ASA Wrksht'!F43</f>
        <v>Hours</v>
      </c>
      <c r="D20" s="244">
        <v>80.510000000000005</v>
      </c>
      <c r="E20" s="194"/>
      <c r="F20" s="99">
        <f>'ASA Wrksht'!L43</f>
        <v>0</v>
      </c>
      <c r="G20" s="170">
        <f t="shared" si="4"/>
        <v>0</v>
      </c>
      <c r="H20" s="196"/>
      <c r="I20" s="171">
        <f t="shared" si="5"/>
        <v>0</v>
      </c>
      <c r="J20" s="195" t="str">
        <f t="shared" si="6"/>
        <v>XXXXXXXXXX</v>
      </c>
      <c r="K20" s="196"/>
      <c r="L20" s="165">
        <f t="shared" si="3"/>
        <v>0</v>
      </c>
    </row>
    <row r="21" spans="1:12" ht="15" customHeight="1" x14ac:dyDescent="0.35">
      <c r="A21" s="53">
        <f>'ASA Wrksht'!A61</f>
        <v>0</v>
      </c>
      <c r="B21" s="189">
        <f>'ASA Wrksht'!B61</f>
        <v>0</v>
      </c>
      <c r="C21" s="209">
        <f>'ASA Wrksht'!F61</f>
        <v>0</v>
      </c>
      <c r="D21" s="193"/>
      <c r="E21" s="98"/>
      <c r="F21" s="99">
        <f>'ASA Wrksht'!L61</f>
        <v>0</v>
      </c>
      <c r="G21" s="100">
        <f t="shared" ref="G21:G22" si="7">D21*F21</f>
        <v>0</v>
      </c>
      <c r="H21" s="103"/>
      <c r="I21" s="101">
        <f>ROUND(G21-H21,2)</f>
        <v>0</v>
      </c>
      <c r="J21" s="195" t="str">
        <f>IF(E21="","XXXXXXXXXX",ROUND(E21-H21,2))</f>
        <v>XXXXXXXXXX</v>
      </c>
      <c r="K21" s="196"/>
      <c r="L21" s="58">
        <f t="shared" si="3"/>
        <v>0</v>
      </c>
    </row>
    <row r="22" spans="1:12" ht="15" customHeight="1" x14ac:dyDescent="0.35">
      <c r="A22" s="53">
        <f>'ASA Wrksht'!A62</f>
        <v>0</v>
      </c>
      <c r="B22" s="189">
        <f>'ASA Wrksht'!B62</f>
        <v>0</v>
      </c>
      <c r="C22" s="209">
        <f>'ASA Wrksht'!F62</f>
        <v>0</v>
      </c>
      <c r="D22" s="193"/>
      <c r="E22" s="98"/>
      <c r="F22" s="99">
        <f>'ASA Wrksht'!L62</f>
        <v>0</v>
      </c>
      <c r="G22" s="100">
        <f t="shared" si="7"/>
        <v>0</v>
      </c>
      <c r="H22" s="103"/>
      <c r="I22" s="101">
        <f>ROUND(G22-H22,2)</f>
        <v>0</v>
      </c>
      <c r="J22" s="195" t="str">
        <f>IF(E22="","XXXXXXXXXX",ROUND(E22-H22,2))</f>
        <v>XXXXXXXXXX</v>
      </c>
      <c r="K22" s="196"/>
      <c r="L22" s="58">
        <f t="shared" si="3"/>
        <v>0</v>
      </c>
    </row>
    <row r="23" spans="1:12" ht="6.75" customHeight="1" x14ac:dyDescent="0.35">
      <c r="A23" s="64"/>
      <c r="B23" s="65"/>
      <c r="C23" s="65"/>
      <c r="D23" s="66"/>
      <c r="J23" s="104"/>
    </row>
    <row r="24" spans="1:12" ht="15" customHeight="1" thickBot="1" x14ac:dyDescent="0.4">
      <c r="A24" s="105"/>
      <c r="B24" s="106" t="s">
        <v>157</v>
      </c>
      <c r="C24" s="106"/>
      <c r="D24" s="107"/>
      <c r="E24" s="108"/>
      <c r="F24" s="109">
        <f>SUM(F14:F23)</f>
        <v>0</v>
      </c>
      <c r="G24" s="135">
        <f>SUM(G14:G23)</f>
        <v>0</v>
      </c>
      <c r="H24" s="135">
        <f>SUM(H14:H23)</f>
        <v>0</v>
      </c>
      <c r="I24" s="135">
        <f>SUM(I14:I23)</f>
        <v>0</v>
      </c>
      <c r="J24" s="203">
        <f>ROUND(E24-H24,2)</f>
        <v>0</v>
      </c>
      <c r="K24" s="111">
        <f>SUM(K14:K23)</f>
        <v>0</v>
      </c>
      <c r="L24" s="135">
        <f>SUM(L14:L23)</f>
        <v>0</v>
      </c>
    </row>
    <row r="25" spans="1:12" ht="15" thickBot="1" x14ac:dyDescent="0.4">
      <c r="A25" s="64"/>
      <c r="B25" s="65"/>
      <c r="C25" s="65"/>
      <c r="D25" s="66"/>
      <c r="E25" s="112" t="str">
        <f>IF((SUM(E14:E23))&gt;E24,"Please check funding above","")</f>
        <v/>
      </c>
      <c r="K25" s="113">
        <f>MIN(J24,I24)</f>
        <v>0</v>
      </c>
      <c r="L25" s="114" t="s">
        <v>147</v>
      </c>
    </row>
    <row r="26" spans="1:12" ht="14.25" customHeight="1" x14ac:dyDescent="0.35">
      <c r="A26" s="79" t="s">
        <v>183</v>
      </c>
      <c r="B26" s="79" t="s">
        <v>196</v>
      </c>
      <c r="C26" s="50"/>
      <c r="D26" s="79"/>
      <c r="E26" s="79"/>
      <c r="F26" s="79"/>
      <c r="G26" s="79"/>
      <c r="H26" s="79"/>
      <c r="I26" s="79"/>
      <c r="J26" s="79"/>
      <c r="K26" s="79"/>
      <c r="L26" s="79"/>
    </row>
    <row r="27" spans="1:12" ht="21" customHeight="1" x14ac:dyDescent="0.35">
      <c r="A27" s="51"/>
      <c r="B27" s="52" t="s">
        <v>81</v>
      </c>
      <c r="C27" s="65"/>
      <c r="D27" s="66"/>
    </row>
    <row r="28" spans="1:12" x14ac:dyDescent="0.35">
      <c r="A28" s="53">
        <f>'ASA Wrksht'!A15</f>
        <v>18</v>
      </c>
      <c r="B28" s="61" t="str">
        <f>'ASA Wrksht'!B15</f>
        <v>Residential Level 1</v>
      </c>
      <c r="C28" s="55" t="str">
        <f>'ASA Wrksht'!F15</f>
        <v>Days</v>
      </c>
      <c r="D28" s="244">
        <v>295.35000000000002</v>
      </c>
      <c r="E28" s="98"/>
      <c r="F28" s="99">
        <f>'ASA Wrksht'!K15</f>
        <v>0</v>
      </c>
      <c r="G28" s="100">
        <f>D28*F28</f>
        <v>0</v>
      </c>
      <c r="H28" s="103"/>
      <c r="I28" s="101">
        <f t="shared" ref="I28:I36" si="8">ROUND(G28-H28,2)</f>
        <v>0</v>
      </c>
      <c r="J28" s="195" t="str">
        <f t="shared" ref="J28:J36" si="9">IF(E28="","XXXXXXXXXX",ROUND(E28-H28,2))</f>
        <v>XXXXXXXXXX</v>
      </c>
      <c r="K28" s="196"/>
      <c r="L28" s="58">
        <f t="shared" ref="L28:L36" si="10">IF(D28="",0,K28/D28)</f>
        <v>0</v>
      </c>
    </row>
    <row r="29" spans="1:12" x14ac:dyDescent="0.35">
      <c r="A29" s="53">
        <f>'ASA Wrksht'!A16</f>
        <v>19</v>
      </c>
      <c r="B29" s="61" t="str">
        <f>'ASA Wrksht'!B16</f>
        <v>Residential Level 2</v>
      </c>
      <c r="C29" s="55" t="str">
        <f>'ASA Wrksht'!F16</f>
        <v>Days</v>
      </c>
      <c r="D29" s="244">
        <v>174.8</v>
      </c>
      <c r="E29" s="98"/>
      <c r="F29" s="99">
        <f>'ASA Wrksht'!K16</f>
        <v>0</v>
      </c>
      <c r="G29" s="100">
        <f t="shared" ref="G29:G36" si="11">D29*F29</f>
        <v>0</v>
      </c>
      <c r="H29" s="103"/>
      <c r="I29" s="101">
        <f t="shared" si="8"/>
        <v>0</v>
      </c>
      <c r="J29" s="195" t="str">
        <f t="shared" si="9"/>
        <v>XXXXXXXXXX</v>
      </c>
      <c r="K29" s="196"/>
      <c r="L29" s="58">
        <f t="shared" si="10"/>
        <v>0</v>
      </c>
    </row>
    <row r="30" spans="1:12" x14ac:dyDescent="0.35">
      <c r="A30" s="53">
        <f>'ASA Wrksht'!A17</f>
        <v>20</v>
      </c>
      <c r="B30" s="61" t="str">
        <f>'ASA Wrksht'!B17</f>
        <v>Residential Level 3</v>
      </c>
      <c r="C30" s="55" t="str">
        <f>'ASA Wrksht'!F17</f>
        <v>Days</v>
      </c>
      <c r="D30" s="244">
        <v>123.37</v>
      </c>
      <c r="E30" s="98"/>
      <c r="F30" s="99">
        <f>'ASA Wrksht'!K17</f>
        <v>0</v>
      </c>
      <c r="G30" s="100">
        <f t="shared" si="11"/>
        <v>0</v>
      </c>
      <c r="H30" s="103"/>
      <c r="I30" s="101">
        <f t="shared" si="8"/>
        <v>0</v>
      </c>
      <c r="J30" s="195" t="str">
        <f t="shared" si="9"/>
        <v>XXXXXXXXXX</v>
      </c>
      <c r="K30" s="196"/>
      <c r="L30" s="58">
        <f t="shared" si="10"/>
        <v>0</v>
      </c>
    </row>
    <row r="31" spans="1:12" x14ac:dyDescent="0.35">
      <c r="A31" s="53">
        <f>'ASA Wrksht'!A18</f>
        <v>21</v>
      </c>
      <c r="B31" s="61" t="str">
        <f>'ASA Wrksht'!B18</f>
        <v>Residential Level 4</v>
      </c>
      <c r="C31" s="55" t="str">
        <f>'ASA Wrksht'!F18</f>
        <v>Days</v>
      </c>
      <c r="D31" s="244">
        <v>54.67</v>
      </c>
      <c r="E31" s="98"/>
      <c r="F31" s="99">
        <f>'ASA Wrksht'!K18</f>
        <v>0</v>
      </c>
      <c r="G31" s="100">
        <f t="shared" si="11"/>
        <v>0</v>
      </c>
      <c r="H31" s="103"/>
      <c r="I31" s="101">
        <f t="shared" si="8"/>
        <v>0</v>
      </c>
      <c r="J31" s="195" t="str">
        <f t="shared" si="9"/>
        <v>XXXXXXXXXX</v>
      </c>
      <c r="K31" s="196"/>
      <c r="L31" s="58">
        <f t="shared" si="10"/>
        <v>0</v>
      </c>
    </row>
    <row r="32" spans="1:12" x14ac:dyDescent="0.35">
      <c r="A32" s="53">
        <f>'ASA Wrksht'!A19</f>
        <v>36</v>
      </c>
      <c r="B32" s="61" t="str">
        <f>'ASA Wrksht'!B19</f>
        <v>Room &amp; Board Level 1</v>
      </c>
      <c r="C32" s="55" t="str">
        <f>'ASA Wrksht'!F19</f>
        <v>Days</v>
      </c>
      <c r="D32" s="244">
        <v>185</v>
      </c>
      <c r="E32" s="98"/>
      <c r="F32" s="99">
        <f>'ASA Wrksht'!K19</f>
        <v>0</v>
      </c>
      <c r="G32" s="100">
        <f t="shared" si="11"/>
        <v>0</v>
      </c>
      <c r="H32" s="103"/>
      <c r="I32" s="101">
        <f t="shared" si="8"/>
        <v>0</v>
      </c>
      <c r="J32" s="195" t="str">
        <f t="shared" si="9"/>
        <v>XXXXXXXXXX</v>
      </c>
      <c r="K32" s="196"/>
      <c r="L32" s="58">
        <f t="shared" si="10"/>
        <v>0</v>
      </c>
    </row>
    <row r="33" spans="1:12" x14ac:dyDescent="0.35">
      <c r="A33" s="53">
        <f>'ASA Wrksht'!A20</f>
        <v>37</v>
      </c>
      <c r="B33" s="61" t="str">
        <f>'ASA Wrksht'!B20</f>
        <v>Room &amp; Board Level 2</v>
      </c>
      <c r="C33" s="55" t="str">
        <f>'ASA Wrksht'!F20</f>
        <v>Days</v>
      </c>
      <c r="D33" s="244">
        <v>101.33</v>
      </c>
      <c r="E33" s="98"/>
      <c r="F33" s="99">
        <f>'ASA Wrksht'!K20</f>
        <v>0</v>
      </c>
      <c r="G33" s="100">
        <f t="shared" si="11"/>
        <v>0</v>
      </c>
      <c r="H33" s="103"/>
      <c r="I33" s="101">
        <f t="shared" si="8"/>
        <v>0</v>
      </c>
      <c r="J33" s="195" t="str">
        <f t="shared" si="9"/>
        <v>XXXXXXXXXX</v>
      </c>
      <c r="K33" s="196"/>
      <c r="L33" s="58">
        <f t="shared" si="10"/>
        <v>0</v>
      </c>
    </row>
    <row r="34" spans="1:12" x14ac:dyDescent="0.35">
      <c r="A34" s="53">
        <f>'ASA Wrksht'!A21</f>
        <v>38</v>
      </c>
      <c r="B34" s="61" t="str">
        <f>'ASA Wrksht'!B21</f>
        <v>Room &amp; Board Level 3</v>
      </c>
      <c r="C34" s="55" t="str">
        <f>'ASA Wrksht'!F21</f>
        <v>Days</v>
      </c>
      <c r="D34" s="244">
        <v>100.63</v>
      </c>
      <c r="E34" s="98"/>
      <c r="F34" s="99">
        <f>'ASA Wrksht'!K21</f>
        <v>0</v>
      </c>
      <c r="G34" s="100">
        <f t="shared" si="11"/>
        <v>0</v>
      </c>
      <c r="H34" s="103"/>
      <c r="I34" s="101">
        <f t="shared" si="8"/>
        <v>0</v>
      </c>
      <c r="J34" s="195" t="str">
        <f t="shared" si="9"/>
        <v>XXXXXXXXXX</v>
      </c>
      <c r="K34" s="196"/>
      <c r="L34" s="58">
        <f t="shared" si="10"/>
        <v>0</v>
      </c>
    </row>
    <row r="35" spans="1:12" x14ac:dyDescent="0.35">
      <c r="A35" s="53">
        <f>'ASA Wrksht'!A22</f>
        <v>0</v>
      </c>
      <c r="B35" s="189">
        <f>'ASA Wrksht'!B22</f>
        <v>0</v>
      </c>
      <c r="C35" s="209">
        <f>'ASA Wrksht'!F22</f>
        <v>0</v>
      </c>
      <c r="D35" s="193"/>
      <c r="E35" s="98"/>
      <c r="F35" s="99">
        <f>'ASA Wrksht'!K22</f>
        <v>0</v>
      </c>
      <c r="G35" s="100">
        <f t="shared" si="11"/>
        <v>0</v>
      </c>
      <c r="H35" s="103"/>
      <c r="I35" s="101">
        <f t="shared" si="8"/>
        <v>0</v>
      </c>
      <c r="J35" s="195" t="str">
        <f t="shared" si="9"/>
        <v>XXXXXXXXXX</v>
      </c>
      <c r="K35" s="196"/>
      <c r="L35" s="58">
        <f t="shared" si="10"/>
        <v>0</v>
      </c>
    </row>
    <row r="36" spans="1:12" x14ac:dyDescent="0.35">
      <c r="A36" s="53">
        <f>'ASA Wrksht'!A23</f>
        <v>0</v>
      </c>
      <c r="B36" s="189">
        <f>'ASA Wrksht'!B23</f>
        <v>0</v>
      </c>
      <c r="C36" s="209">
        <f>'ASA Wrksht'!F23</f>
        <v>0</v>
      </c>
      <c r="D36" s="193"/>
      <c r="E36" s="98"/>
      <c r="F36" s="99">
        <f>'ASA Wrksht'!K23</f>
        <v>0</v>
      </c>
      <c r="G36" s="100">
        <f t="shared" si="11"/>
        <v>0</v>
      </c>
      <c r="H36" s="103"/>
      <c r="I36" s="101">
        <f t="shared" si="8"/>
        <v>0</v>
      </c>
      <c r="J36" s="195" t="str">
        <f t="shared" si="9"/>
        <v>XXXXXXXXXX</v>
      </c>
      <c r="K36" s="196"/>
      <c r="L36" s="58">
        <f t="shared" si="10"/>
        <v>0</v>
      </c>
    </row>
    <row r="37" spans="1:12" x14ac:dyDescent="0.35">
      <c r="A37" s="64">
        <f>'ASA Wrksht'!A24</f>
        <v>0</v>
      </c>
      <c r="B37" s="65">
        <f>'ASA Wrksht'!B24</f>
        <v>0</v>
      </c>
      <c r="C37" s="65">
        <f>'ASA Wrksht'!F24</f>
        <v>0</v>
      </c>
      <c r="D37" s="66"/>
      <c r="J37" s="104"/>
    </row>
    <row r="38" spans="1:12" hidden="1" x14ac:dyDescent="0.35">
      <c r="A38" s="51"/>
      <c r="B38" s="52"/>
      <c r="C38" s="52"/>
      <c r="D38" s="115"/>
      <c r="E38" s="128"/>
      <c r="F38" s="129"/>
      <c r="G38" s="128"/>
      <c r="H38" s="128"/>
      <c r="I38" s="128"/>
      <c r="J38" s="130"/>
      <c r="K38" s="128"/>
      <c r="L38" s="129"/>
    </row>
    <row r="39" spans="1:12" hidden="1" x14ac:dyDescent="0.35">
      <c r="A39" s="79">
        <f>'ASA Wrksht'!A26</f>
        <v>0</v>
      </c>
      <c r="B39" s="79">
        <f>'ASA Wrksht'!B26</f>
        <v>0</v>
      </c>
      <c r="C39" s="50">
        <f>'ASA Wrksht'!F26</f>
        <v>0</v>
      </c>
      <c r="D39" s="79"/>
      <c r="E39" s="132"/>
      <c r="F39" s="131"/>
      <c r="G39" s="131"/>
      <c r="H39" s="131"/>
      <c r="I39" s="131"/>
      <c r="J39" s="131"/>
      <c r="K39" s="133"/>
      <c r="L39" s="134"/>
    </row>
    <row r="40" spans="1:12" x14ac:dyDescent="0.35">
      <c r="A40" s="51"/>
      <c r="B40" s="52" t="s">
        <v>92</v>
      </c>
      <c r="C40" s="65">
        <f>'ASA Wrksht'!F27</f>
        <v>0</v>
      </c>
      <c r="D40" s="66"/>
    </row>
    <row r="41" spans="1:12" x14ac:dyDescent="0.35">
      <c r="A41" s="53">
        <f>'ASA Wrksht'!A28</f>
        <v>29</v>
      </c>
      <c r="B41" s="61" t="str">
        <f>'ASA Wrksht'!B28</f>
        <v>Aftercare -  Individual</v>
      </c>
      <c r="C41" s="55" t="str">
        <f>'ASA Wrksht'!F28</f>
        <v>Hours</v>
      </c>
      <c r="D41" s="244">
        <v>62.57</v>
      </c>
      <c r="E41" s="98"/>
      <c r="F41" s="99">
        <f>'ASA Wrksht'!K28</f>
        <v>0</v>
      </c>
      <c r="G41" s="100">
        <f t="shared" ref="G41:G66" si="12">D41*F41</f>
        <v>0</v>
      </c>
      <c r="H41" s="103"/>
      <c r="I41" s="101">
        <f t="shared" ref="I41:I50" si="13">ROUND(G41-H41,2)</f>
        <v>0</v>
      </c>
      <c r="J41" s="195" t="str">
        <f t="shared" ref="J41:J50" si="14">IF(E41="","XXXXXXXXXX",ROUND(E41-H41,2))</f>
        <v>XXXXXXXXXX</v>
      </c>
      <c r="K41" s="196"/>
      <c r="L41" s="58">
        <f t="shared" ref="L41:L50" si="15">IF(D41="",0,K41/D41)</f>
        <v>0</v>
      </c>
    </row>
    <row r="42" spans="1:12" x14ac:dyDescent="0.35">
      <c r="A42" s="53">
        <f>'ASA Wrksht'!A29</f>
        <v>43</v>
      </c>
      <c r="B42" s="61" t="str">
        <f>'ASA Wrksht'!B29</f>
        <v>Aftercare - Group</v>
      </c>
      <c r="C42" s="55" t="str">
        <f>'ASA Wrksht'!F29</f>
        <v>Hours</v>
      </c>
      <c r="D42" s="244">
        <v>15.64</v>
      </c>
      <c r="E42" s="98"/>
      <c r="F42" s="99">
        <f>'ASA Wrksht'!K29</f>
        <v>0</v>
      </c>
      <c r="G42" s="100">
        <f t="shared" si="12"/>
        <v>0</v>
      </c>
      <c r="H42" s="103"/>
      <c r="I42" s="101">
        <f t="shared" si="13"/>
        <v>0</v>
      </c>
      <c r="J42" s="195" t="str">
        <f t="shared" si="14"/>
        <v>XXXXXXXXXX</v>
      </c>
      <c r="K42" s="196"/>
      <c r="L42" s="58">
        <f t="shared" si="15"/>
        <v>0</v>
      </c>
    </row>
    <row r="43" spans="1:12" x14ac:dyDescent="0.35">
      <c r="A43" s="53">
        <f>'ASA Wrksht'!A30</f>
        <v>1</v>
      </c>
      <c r="B43" s="61" t="str">
        <f>'ASA Wrksht'!B30</f>
        <v>Assessment</v>
      </c>
      <c r="C43" s="55" t="str">
        <f>'ASA Wrksht'!F30</f>
        <v>Hours</v>
      </c>
      <c r="D43" s="244">
        <v>83.25</v>
      </c>
      <c r="E43" s="98"/>
      <c r="F43" s="99">
        <f>'ASA Wrksht'!K30</f>
        <v>0</v>
      </c>
      <c r="G43" s="100">
        <f t="shared" si="12"/>
        <v>0</v>
      </c>
      <c r="H43" s="103"/>
      <c r="I43" s="101">
        <f t="shared" si="13"/>
        <v>0</v>
      </c>
      <c r="J43" s="195" t="str">
        <f t="shared" si="14"/>
        <v>XXXXXXXXXX</v>
      </c>
      <c r="K43" s="196"/>
      <c r="L43" s="58">
        <f t="shared" si="15"/>
        <v>0</v>
      </c>
    </row>
    <row r="44" spans="1:12" x14ac:dyDescent="0.35">
      <c r="A44" s="53">
        <f>'ASA Wrksht'!A31</f>
        <v>2</v>
      </c>
      <c r="B44" s="61" t="str">
        <f>'ASA Wrksht'!B31</f>
        <v>Case Management</v>
      </c>
      <c r="C44" s="55" t="str">
        <f>'ASA Wrksht'!F31</f>
        <v>Hours</v>
      </c>
      <c r="D44" s="244">
        <v>65.83</v>
      </c>
      <c r="E44" s="98"/>
      <c r="F44" s="99">
        <f>'ASA Wrksht'!K31</f>
        <v>0</v>
      </c>
      <c r="G44" s="100">
        <f t="shared" si="12"/>
        <v>0</v>
      </c>
      <c r="H44" s="103"/>
      <c r="I44" s="101">
        <f t="shared" si="13"/>
        <v>0</v>
      </c>
      <c r="J44" s="195" t="str">
        <f t="shared" si="14"/>
        <v>XXXXXXXXXX</v>
      </c>
      <c r="K44" s="196"/>
      <c r="L44" s="58">
        <f t="shared" si="15"/>
        <v>0</v>
      </c>
    </row>
    <row r="45" spans="1:12" hidden="1" x14ac:dyDescent="0.35">
      <c r="A45" s="53">
        <f>'ASA Wrksht'!A32</f>
        <v>0</v>
      </c>
      <c r="B45" s="61">
        <f>'ASA Wrksht'!B32</f>
        <v>0</v>
      </c>
      <c r="C45" s="55">
        <f>'ASA Wrksht'!F32</f>
        <v>0</v>
      </c>
      <c r="D45" s="244"/>
      <c r="E45" s="98"/>
      <c r="F45" s="99">
        <f>'ASA Wrksht'!K32</f>
        <v>0</v>
      </c>
      <c r="G45" s="100">
        <f t="shared" si="12"/>
        <v>0</v>
      </c>
      <c r="H45" s="103"/>
      <c r="I45" s="101">
        <f t="shared" si="13"/>
        <v>0</v>
      </c>
      <c r="J45" s="195" t="str">
        <f t="shared" si="14"/>
        <v>XXXXXXXXXX</v>
      </c>
      <c r="K45" s="196"/>
      <c r="L45" s="58">
        <f t="shared" si="15"/>
        <v>0</v>
      </c>
    </row>
    <row r="46" spans="1:12" hidden="1" x14ac:dyDescent="0.35">
      <c r="A46" s="53">
        <f>'ASA Wrksht'!A33</f>
        <v>0</v>
      </c>
      <c r="B46" s="61">
        <f>'ASA Wrksht'!B33</f>
        <v>0</v>
      </c>
      <c r="C46" s="55">
        <f>'ASA Wrksht'!F33</f>
        <v>0</v>
      </c>
      <c r="D46" s="244"/>
      <c r="E46" s="98"/>
      <c r="F46" s="99">
        <f>'ASA Wrksht'!K33</f>
        <v>0</v>
      </c>
      <c r="G46" s="100">
        <f t="shared" si="12"/>
        <v>0</v>
      </c>
      <c r="H46" s="103"/>
      <c r="I46" s="101">
        <f t="shared" si="13"/>
        <v>0</v>
      </c>
      <c r="J46" s="195" t="str">
        <f t="shared" si="14"/>
        <v>XXXXXXXXXX</v>
      </c>
      <c r="K46" s="196"/>
      <c r="L46" s="58">
        <f t="shared" si="15"/>
        <v>0</v>
      </c>
    </row>
    <row r="47" spans="1:12" hidden="1" x14ac:dyDescent="0.35">
      <c r="A47" s="53">
        <f>'ASA Wrksht'!A34</f>
        <v>5</v>
      </c>
      <c r="B47" s="61" t="str">
        <f>'ASA Wrksht'!B34</f>
        <v>Day Care Services</v>
      </c>
      <c r="C47" s="55" t="str">
        <f>'ASA Wrksht'!F34</f>
        <v>Hours</v>
      </c>
      <c r="D47" s="193"/>
      <c r="E47" s="98"/>
      <c r="F47" s="99">
        <f>'ASA Wrksht'!K34</f>
        <v>0</v>
      </c>
      <c r="G47" s="100">
        <f t="shared" si="12"/>
        <v>0</v>
      </c>
      <c r="H47" s="103"/>
      <c r="I47" s="101">
        <f t="shared" si="13"/>
        <v>0</v>
      </c>
      <c r="J47" s="195" t="str">
        <f t="shared" si="14"/>
        <v>XXXXXXXXXX</v>
      </c>
      <c r="K47" s="196"/>
      <c r="L47" s="58">
        <f t="shared" si="15"/>
        <v>0</v>
      </c>
    </row>
    <row r="48" spans="1:12" x14ac:dyDescent="0.35">
      <c r="A48" s="53">
        <f>'ASA Wrksht'!A35</f>
        <v>6</v>
      </c>
      <c r="B48" s="61" t="str">
        <f>'ASA Wrksht'!B35</f>
        <v>Day Treatment</v>
      </c>
      <c r="C48" s="55" t="str">
        <f>'ASA Wrksht'!F35</f>
        <v>Hours</v>
      </c>
      <c r="D48" s="244">
        <v>15.1</v>
      </c>
      <c r="E48" s="98"/>
      <c r="F48" s="99">
        <f>'ASA Wrksht'!K35</f>
        <v>0</v>
      </c>
      <c r="G48" s="100">
        <f t="shared" si="12"/>
        <v>0</v>
      </c>
      <c r="H48" s="103"/>
      <c r="I48" s="101">
        <f t="shared" si="13"/>
        <v>0</v>
      </c>
      <c r="J48" s="195" t="str">
        <f t="shared" si="14"/>
        <v>XXXXXXXXXX</v>
      </c>
      <c r="K48" s="196"/>
      <c r="L48" s="58">
        <f t="shared" si="15"/>
        <v>0</v>
      </c>
    </row>
    <row r="49" spans="1:12" x14ac:dyDescent="0.35">
      <c r="A49" s="53">
        <f>'ASA Wrksht'!A36</f>
        <v>28</v>
      </c>
      <c r="B49" s="61" t="str">
        <f>'ASA Wrksht'!B36</f>
        <v>Incidental Expenses</v>
      </c>
      <c r="C49" s="55" t="str">
        <f>'ASA Wrksht'!F36</f>
        <v>1 Unit = $1.00</v>
      </c>
      <c r="D49" s="244">
        <v>1</v>
      </c>
      <c r="E49" s="98"/>
      <c r="F49" s="99">
        <f>'ASA Wrksht'!K36</f>
        <v>0</v>
      </c>
      <c r="G49" s="100">
        <f t="shared" si="12"/>
        <v>0</v>
      </c>
      <c r="H49" s="103"/>
      <c r="I49" s="101">
        <f t="shared" si="13"/>
        <v>0</v>
      </c>
      <c r="J49" s="195" t="str">
        <f t="shared" si="14"/>
        <v>XXXXXXXXXX</v>
      </c>
      <c r="K49" s="196"/>
      <c r="L49" s="58">
        <f t="shared" si="15"/>
        <v>0</v>
      </c>
    </row>
    <row r="50" spans="1:12" x14ac:dyDescent="0.35">
      <c r="A50" s="53">
        <f>'ASA Wrksht'!A37</f>
        <v>8</v>
      </c>
      <c r="B50" s="61" t="str">
        <f>'ASA Wrksht'!B37</f>
        <v>In-Home &amp; On Site</v>
      </c>
      <c r="C50" s="55" t="str">
        <f>'ASA Wrksht'!F37</f>
        <v>Hours</v>
      </c>
      <c r="D50" s="244">
        <v>73.55</v>
      </c>
      <c r="E50" s="98"/>
      <c r="F50" s="99">
        <f>'ASA Wrksht'!K37</f>
        <v>0</v>
      </c>
      <c r="G50" s="100">
        <f t="shared" si="12"/>
        <v>0</v>
      </c>
      <c r="H50" s="103"/>
      <c r="I50" s="101">
        <f t="shared" si="13"/>
        <v>0</v>
      </c>
      <c r="J50" s="195" t="str">
        <f t="shared" si="14"/>
        <v>XXXXXXXXXX</v>
      </c>
      <c r="K50" s="196"/>
      <c r="L50" s="58">
        <f t="shared" si="15"/>
        <v>0</v>
      </c>
    </row>
    <row r="51" spans="1:12" x14ac:dyDescent="0.35">
      <c r="A51" s="53">
        <f>'ASA Wrksht'!A38</f>
        <v>42</v>
      </c>
      <c r="B51" s="61" t="str">
        <f>'ASA Wrksht'!B38</f>
        <v>Intervention - Group</v>
      </c>
      <c r="C51" s="55" t="str">
        <f>'ASA Wrksht'!F38</f>
        <v>Hours</v>
      </c>
      <c r="D51" s="59"/>
      <c r="E51" s="59"/>
      <c r="F51" s="59"/>
      <c r="G51" s="59"/>
      <c r="H51" s="59"/>
      <c r="I51" s="59"/>
      <c r="J51" s="59"/>
      <c r="K51" s="59"/>
      <c r="L51" s="59"/>
    </row>
    <row r="52" spans="1:12" x14ac:dyDescent="0.35">
      <c r="A52" s="53">
        <f>'ASA Wrksht'!A39</f>
        <v>11</v>
      </c>
      <c r="B52" s="61" t="str">
        <f>'ASA Wrksht'!B39</f>
        <v>Intervention - Individual</v>
      </c>
      <c r="C52" s="55" t="str">
        <f>'ASA Wrksht'!F39</f>
        <v>Hours</v>
      </c>
      <c r="D52" s="59"/>
      <c r="E52" s="59"/>
      <c r="F52" s="59"/>
      <c r="G52" s="59"/>
      <c r="H52" s="59"/>
      <c r="I52" s="59"/>
      <c r="J52" s="59"/>
      <c r="K52" s="59"/>
      <c r="L52" s="59"/>
    </row>
    <row r="53" spans="1:12" x14ac:dyDescent="0.35">
      <c r="A53" s="53">
        <f>'ASA Wrksht'!A40</f>
        <v>12</v>
      </c>
      <c r="B53" s="61" t="str">
        <f>'ASA Wrksht'!B40</f>
        <v>Medical Services</v>
      </c>
      <c r="C53" s="55" t="str">
        <f>'ASA Wrksht'!F40</f>
        <v>Hours</v>
      </c>
      <c r="D53" s="244">
        <v>383.08</v>
      </c>
      <c r="E53" s="98"/>
      <c r="F53" s="99">
        <f>'ASA Wrksht'!K40</f>
        <v>0</v>
      </c>
      <c r="G53" s="100">
        <f t="shared" si="12"/>
        <v>0</v>
      </c>
      <c r="H53" s="103"/>
      <c r="I53" s="101">
        <f t="shared" ref="I53:I60" si="16">ROUND(G53-H53,2)</f>
        <v>0</v>
      </c>
      <c r="J53" s="195" t="str">
        <f t="shared" ref="J53:J60" si="17">IF(E53="","XXXXXXXXXX",ROUND(E53-H53,2))</f>
        <v>XXXXXXXXXX</v>
      </c>
      <c r="K53" s="196"/>
      <c r="L53" s="58">
        <f t="shared" ref="L53:L60" si="18">IF(D53="",0,K53/D53)</f>
        <v>0</v>
      </c>
    </row>
    <row r="54" spans="1:12" hidden="1" x14ac:dyDescent="0.35">
      <c r="A54" s="53">
        <f>'ASA Wrksht'!A41</f>
        <v>13</v>
      </c>
      <c r="B54" s="61" t="str">
        <f>'ASA Wrksht'!B41</f>
        <v>Medication-Assisted Treatment</v>
      </c>
      <c r="C54" s="55" t="str">
        <f>'ASA Wrksht'!F41</f>
        <v>Dosage</v>
      </c>
      <c r="D54" s="193"/>
      <c r="E54" s="98"/>
      <c r="F54" s="99">
        <f>'ASA Wrksht'!K41</f>
        <v>0</v>
      </c>
      <c r="G54" s="100">
        <f t="shared" si="12"/>
        <v>0</v>
      </c>
      <c r="H54" s="103"/>
      <c r="I54" s="101">
        <f t="shared" si="16"/>
        <v>0</v>
      </c>
      <c r="J54" s="195" t="str">
        <f t="shared" si="17"/>
        <v>XXXXXXXXXX</v>
      </c>
      <c r="K54" s="196"/>
      <c r="L54" s="58">
        <f t="shared" si="18"/>
        <v>0</v>
      </c>
    </row>
    <row r="55" spans="1:12" x14ac:dyDescent="0.35">
      <c r="A55" s="53">
        <f>'ASA Wrksht'!A42</f>
        <v>35</v>
      </c>
      <c r="B55" s="61" t="str">
        <f>'ASA Wrksht'!B42</f>
        <v>Outpatient - Group</v>
      </c>
      <c r="C55" s="55" t="str">
        <f>'ASA Wrksht'!F42</f>
        <v>Hours</v>
      </c>
      <c r="D55" s="244">
        <v>20.13</v>
      </c>
      <c r="E55" s="98"/>
      <c r="F55" s="99">
        <f>'ASA Wrksht'!K42</f>
        <v>0</v>
      </c>
      <c r="G55" s="100">
        <f t="shared" si="12"/>
        <v>0</v>
      </c>
      <c r="H55" s="103"/>
      <c r="I55" s="101">
        <f t="shared" si="16"/>
        <v>0</v>
      </c>
      <c r="J55" s="195" t="str">
        <f t="shared" si="17"/>
        <v>XXXXXXXXXX</v>
      </c>
      <c r="K55" s="196"/>
      <c r="L55" s="58">
        <f t="shared" si="18"/>
        <v>0</v>
      </c>
    </row>
    <row r="56" spans="1:12" x14ac:dyDescent="0.35">
      <c r="A56" s="53">
        <f>'ASA Wrksht'!A43</f>
        <v>14</v>
      </c>
      <c r="B56" s="61" t="str">
        <f>'ASA Wrksht'!B43</f>
        <v>Outpatient - Individual</v>
      </c>
      <c r="C56" s="55" t="str">
        <f>'ASA Wrksht'!F43</f>
        <v>Hours</v>
      </c>
      <c r="D56" s="244">
        <v>80.510000000000005</v>
      </c>
      <c r="E56" s="98"/>
      <c r="F56" s="99">
        <f>'ASA Wrksht'!K43</f>
        <v>0</v>
      </c>
      <c r="G56" s="100">
        <f t="shared" si="12"/>
        <v>0</v>
      </c>
      <c r="H56" s="103"/>
      <c r="I56" s="101">
        <f t="shared" si="16"/>
        <v>0</v>
      </c>
      <c r="J56" s="195" t="str">
        <f t="shared" si="17"/>
        <v>XXXXXXXXXX</v>
      </c>
      <c r="K56" s="196"/>
      <c r="L56" s="58">
        <f t="shared" si="18"/>
        <v>0</v>
      </c>
    </row>
    <row r="57" spans="1:12" x14ac:dyDescent="0.35">
      <c r="A57" s="53">
        <f>'ASA Wrksht'!A44</f>
        <v>15</v>
      </c>
      <c r="B57" s="61" t="str">
        <f>'ASA Wrksht'!B44</f>
        <v>Outreach (Client Specific Form)</v>
      </c>
      <c r="C57" s="55" t="str">
        <f>'ASA Wrksht'!F44</f>
        <v>Hours</v>
      </c>
      <c r="D57" s="244">
        <v>52.41</v>
      </c>
      <c r="E57" s="98"/>
      <c r="F57" s="99">
        <f>'ASA Wrksht'!K44</f>
        <v>0</v>
      </c>
      <c r="G57" s="100">
        <f t="shared" si="12"/>
        <v>0</v>
      </c>
      <c r="H57" s="103"/>
      <c r="I57" s="101">
        <f t="shared" si="16"/>
        <v>0</v>
      </c>
      <c r="J57" s="195" t="str">
        <f t="shared" si="17"/>
        <v>XXXXXXXXXX</v>
      </c>
      <c r="K57" s="196"/>
      <c r="L57" s="58">
        <f t="shared" si="18"/>
        <v>0</v>
      </c>
    </row>
    <row r="58" spans="1:12" s="185" customFormat="1" x14ac:dyDescent="0.35">
      <c r="A58" s="249">
        <f>'ASA Wrksht'!A45</f>
        <v>15</v>
      </c>
      <c r="B58" s="253" t="str">
        <f>'ASA Wrksht'!B45</f>
        <v>Outreach (Non-Client Specific Form)</v>
      </c>
      <c r="C58" s="251" t="str">
        <f>'ASA Wrksht'!F45</f>
        <v>Hours</v>
      </c>
      <c r="D58" s="244">
        <v>52.41</v>
      </c>
      <c r="E58" s="194"/>
      <c r="F58" s="99">
        <f>'ASA Wrksht'!K45</f>
        <v>0</v>
      </c>
      <c r="G58" s="170">
        <f t="shared" ref="G58" si="19">D58*F58</f>
        <v>0</v>
      </c>
      <c r="H58" s="196"/>
      <c r="I58" s="171">
        <f t="shared" ref="I58" si="20">ROUND(G58-H58,2)</f>
        <v>0</v>
      </c>
      <c r="J58" s="195" t="str">
        <f t="shared" ref="J58" si="21">IF(E58="","XXXXXXXXXX",ROUND(E58-H58,2))</f>
        <v>XXXXXXXXXX</v>
      </c>
      <c r="K58" s="196"/>
      <c r="L58" s="165">
        <f t="shared" ref="L58" si="22">IF(D58="",0,K58/D58)</f>
        <v>0</v>
      </c>
    </row>
    <row r="59" spans="1:12" x14ac:dyDescent="0.35">
      <c r="A59" s="53">
        <f>'ASA Wrksht'!A46</f>
        <v>47</v>
      </c>
      <c r="B59" s="61" t="str">
        <f>'ASA Wrksht'!B46</f>
        <v>Recovery Support - Group</v>
      </c>
      <c r="C59" s="55" t="str">
        <f>'ASA Wrksht'!F46</f>
        <v>Hours</v>
      </c>
      <c r="D59" s="244">
        <v>12.68</v>
      </c>
      <c r="E59" s="98"/>
      <c r="F59" s="99">
        <f>'ASA Wrksht'!K46</f>
        <v>0</v>
      </c>
      <c r="G59" s="100">
        <f t="shared" si="12"/>
        <v>0</v>
      </c>
      <c r="H59" s="103"/>
      <c r="I59" s="101">
        <f t="shared" si="16"/>
        <v>0</v>
      </c>
      <c r="J59" s="195" t="str">
        <f t="shared" si="17"/>
        <v>XXXXXXXXXX</v>
      </c>
      <c r="K59" s="196"/>
      <c r="L59" s="58">
        <f t="shared" si="18"/>
        <v>0</v>
      </c>
    </row>
    <row r="60" spans="1:12" x14ac:dyDescent="0.35">
      <c r="A60" s="53">
        <f>'ASA Wrksht'!A47</f>
        <v>46</v>
      </c>
      <c r="B60" s="61" t="str">
        <f>'ASA Wrksht'!B47</f>
        <v>Recovery Support - Individual</v>
      </c>
      <c r="C60" s="55" t="str">
        <f>'ASA Wrksht'!F47</f>
        <v>Hours</v>
      </c>
      <c r="D60" s="244">
        <v>50.73</v>
      </c>
      <c r="E60" s="98"/>
      <c r="F60" s="99">
        <f>'ASA Wrksht'!K47</f>
        <v>0</v>
      </c>
      <c r="G60" s="100">
        <f t="shared" si="12"/>
        <v>0</v>
      </c>
      <c r="H60" s="103"/>
      <c r="I60" s="101">
        <f t="shared" si="16"/>
        <v>0</v>
      </c>
      <c r="J60" s="195" t="str">
        <f t="shared" si="17"/>
        <v>XXXXXXXXXX</v>
      </c>
      <c r="K60" s="196"/>
      <c r="L60" s="58">
        <f t="shared" si="18"/>
        <v>0</v>
      </c>
    </row>
    <row r="61" spans="1:12" x14ac:dyDescent="0.35">
      <c r="A61" s="53">
        <f>'ASA Wrksht'!A48</f>
        <v>22</v>
      </c>
      <c r="B61" s="61" t="str">
        <f>'ASA Wrksht'!B48</f>
        <v>Respite Services</v>
      </c>
      <c r="C61" s="55" t="str">
        <f>'ASA Wrksht'!F48</f>
        <v>Hours</v>
      </c>
      <c r="D61" s="59"/>
      <c r="E61" s="59"/>
      <c r="F61" s="59"/>
      <c r="G61" s="59"/>
      <c r="H61" s="59"/>
      <c r="I61" s="59"/>
      <c r="J61" s="59"/>
      <c r="K61" s="59"/>
      <c r="L61" s="59"/>
    </row>
    <row r="62" spans="1:12" x14ac:dyDescent="0.35">
      <c r="A62" s="53">
        <f>'ASA Wrksht'!A49</f>
        <v>25</v>
      </c>
      <c r="B62" s="61" t="str">
        <f>'ASA Wrksht'!B49</f>
        <v>Supported Employment</v>
      </c>
      <c r="C62" s="55" t="str">
        <f>'ASA Wrksht'!F49</f>
        <v>Hours</v>
      </c>
      <c r="D62" s="244">
        <v>56.3</v>
      </c>
      <c r="E62" s="98"/>
      <c r="F62" s="99">
        <f>'ASA Wrksht'!K49</f>
        <v>0</v>
      </c>
      <c r="G62" s="100">
        <f t="shared" si="12"/>
        <v>0</v>
      </c>
      <c r="H62" s="103"/>
      <c r="I62" s="101">
        <f>ROUND(G62-H62,2)</f>
        <v>0</v>
      </c>
      <c r="J62" s="195" t="str">
        <f>IF(E62="","XXXXXXXXXX",ROUND(E62-H62,2))</f>
        <v>XXXXXXXXXX</v>
      </c>
      <c r="K62" s="196"/>
      <c r="L62" s="58">
        <f t="shared" ref="L62:L63" si="23">IF(D62="",0,K62/D62)</f>
        <v>0</v>
      </c>
    </row>
    <row r="63" spans="1:12" x14ac:dyDescent="0.35">
      <c r="A63" s="53">
        <f>'ASA Wrksht'!A50</f>
        <v>26</v>
      </c>
      <c r="B63" s="61" t="str">
        <f>'ASA Wrksht'!B50</f>
        <v>Supportive Housing/Living</v>
      </c>
      <c r="C63" s="55" t="str">
        <f>'ASA Wrksht'!F50</f>
        <v>Hours</v>
      </c>
      <c r="D63" s="244">
        <v>68.95</v>
      </c>
      <c r="E63" s="98"/>
      <c r="F63" s="99">
        <f>'ASA Wrksht'!K50</f>
        <v>0</v>
      </c>
      <c r="G63" s="100">
        <f t="shared" si="12"/>
        <v>0</v>
      </c>
      <c r="H63" s="103"/>
      <c r="I63" s="101">
        <f>ROUND(G63-H63,2)</f>
        <v>0</v>
      </c>
      <c r="J63" s="195" t="str">
        <f>IF(E63="","XXXXXXXXXX",ROUND(E63-H63,2))</f>
        <v>XXXXXXXXXX</v>
      </c>
      <c r="K63" s="196"/>
      <c r="L63" s="58">
        <f t="shared" si="23"/>
        <v>0</v>
      </c>
    </row>
    <row r="64" spans="1:12" x14ac:dyDescent="0.35">
      <c r="A64" s="53">
        <f>'ASA Wrksht'!A51</f>
        <v>27</v>
      </c>
      <c r="B64" s="61" t="str">
        <f>'ASA Wrksht'!B51</f>
        <v>TASC</v>
      </c>
      <c r="C64" s="55" t="str">
        <f>'ASA Wrksht'!F51</f>
        <v>Hours</v>
      </c>
      <c r="D64" s="59"/>
      <c r="E64" s="59"/>
      <c r="F64" s="59"/>
      <c r="G64" s="59"/>
      <c r="H64" s="59"/>
      <c r="I64" s="59"/>
      <c r="J64" s="59"/>
      <c r="K64" s="59"/>
      <c r="L64" s="59"/>
    </row>
    <row r="65" spans="1:12" x14ac:dyDescent="0.35">
      <c r="A65" s="53" t="s">
        <v>117</v>
      </c>
      <c r="B65" s="61" t="str">
        <f>'ASA Wrksht'!B52</f>
        <v>Cost Reimbursement Expenses</v>
      </c>
      <c r="C65" s="55" t="str">
        <f>'ASA Wrksht'!F52</f>
        <v>TBD</v>
      </c>
      <c r="D65" s="193"/>
      <c r="E65" s="98"/>
      <c r="F65" s="99">
        <f>'ASA Wrksht'!K52</f>
        <v>0</v>
      </c>
      <c r="G65" s="100">
        <f t="shared" ref="G65" si="24">D65*F65</f>
        <v>0</v>
      </c>
      <c r="H65" s="103"/>
      <c r="I65" s="101">
        <f>ROUND(G65-H65,2)</f>
        <v>0</v>
      </c>
      <c r="J65" s="195" t="str">
        <f>IF(E65="","XXXXXXXXXX",ROUND(E65-H65,2))</f>
        <v>XXXXXXXXXX</v>
      </c>
      <c r="K65" s="196"/>
      <c r="L65" s="58">
        <f t="shared" ref="L65:L67" si="25">IF(D65="",0,K65/D65)</f>
        <v>0</v>
      </c>
    </row>
    <row r="66" spans="1:12" x14ac:dyDescent="0.35">
      <c r="A66" s="53">
        <f>'ASA Wrksht'!A61</f>
        <v>0</v>
      </c>
      <c r="B66" s="189">
        <f>'ASA Wrksht'!B61</f>
        <v>0</v>
      </c>
      <c r="C66" s="209">
        <f>'ASA Wrksht'!F61</f>
        <v>0</v>
      </c>
      <c r="D66" s="193"/>
      <c r="E66" s="98"/>
      <c r="F66" s="99">
        <f>'ASA Wrksht'!K61</f>
        <v>0</v>
      </c>
      <c r="G66" s="100">
        <f t="shared" si="12"/>
        <v>0</v>
      </c>
      <c r="H66" s="103"/>
      <c r="I66" s="101">
        <f>ROUND(G66-H66,2)</f>
        <v>0</v>
      </c>
      <c r="J66" s="195" t="str">
        <f>IF(E66="","XXXXXXXXXX",ROUND(E66-H66,2))</f>
        <v>XXXXXXXXXX</v>
      </c>
      <c r="K66" s="196"/>
      <c r="L66" s="58">
        <f t="shared" si="25"/>
        <v>0</v>
      </c>
    </row>
    <row r="67" spans="1:12" x14ac:dyDescent="0.35">
      <c r="A67" s="53">
        <f>'ASA Wrksht'!A62</f>
        <v>0</v>
      </c>
      <c r="B67" s="189">
        <f>'ASA Wrksht'!B62</f>
        <v>0</v>
      </c>
      <c r="C67" s="209">
        <f>'ASA Wrksht'!F62</f>
        <v>0</v>
      </c>
      <c r="D67" s="193"/>
      <c r="E67" s="98"/>
      <c r="F67" s="99">
        <f>'ASA Wrksht'!K62</f>
        <v>0</v>
      </c>
      <c r="G67" s="100">
        <f>D67*F67</f>
        <v>0</v>
      </c>
      <c r="H67" s="103"/>
      <c r="I67" s="101">
        <f>ROUND(G67-H67,2)</f>
        <v>0</v>
      </c>
      <c r="J67" s="195" t="str">
        <f>IF(E67="","XXXXXXXXXX",ROUND(E67-H67,2))</f>
        <v>XXXXXXXXXX</v>
      </c>
      <c r="K67" s="196"/>
      <c r="L67" s="58">
        <f t="shared" si="25"/>
        <v>0</v>
      </c>
    </row>
    <row r="68" spans="1:12" x14ac:dyDescent="0.35">
      <c r="A68" s="64">
        <f>'ASA Wrksht'!A63</f>
        <v>0</v>
      </c>
      <c r="B68" s="65">
        <f>'ASA Wrksht'!B63</f>
        <v>0</v>
      </c>
      <c r="C68" s="65">
        <f>'ASA Wrksht'!F63</f>
        <v>0</v>
      </c>
      <c r="D68" s="66"/>
      <c r="J68" s="104"/>
    </row>
    <row r="69" spans="1:12" hidden="1" x14ac:dyDescent="0.35">
      <c r="A69" s="51"/>
      <c r="B69" s="52"/>
      <c r="C69" s="52"/>
      <c r="D69" s="115"/>
      <c r="E69" s="128"/>
      <c r="F69" s="129"/>
      <c r="G69" s="129"/>
      <c r="H69" s="129"/>
      <c r="I69" s="129"/>
      <c r="J69" s="130"/>
      <c r="K69" s="129"/>
      <c r="L69" s="129"/>
    </row>
    <row r="70" spans="1:12" hidden="1" x14ac:dyDescent="0.35">
      <c r="A70" s="79"/>
      <c r="B70" s="79"/>
      <c r="C70" s="50"/>
      <c r="D70" s="79"/>
      <c r="E70" s="132"/>
      <c r="F70" s="131"/>
      <c r="G70" s="131"/>
      <c r="H70" s="131"/>
      <c r="I70" s="131"/>
      <c r="J70" s="131"/>
      <c r="K70" s="133"/>
      <c r="L70" s="134"/>
    </row>
    <row r="71" spans="1:12" x14ac:dyDescent="0.35">
      <c r="A71" s="51"/>
      <c r="B71" s="52" t="s">
        <v>188</v>
      </c>
      <c r="C71" s="65">
        <f>'ASA Wrksht'!F66</f>
        <v>0</v>
      </c>
      <c r="D71" s="66"/>
    </row>
    <row r="72" spans="1:12" x14ac:dyDescent="0.35">
      <c r="A72" s="53">
        <f>'ASA Wrksht'!A67</f>
        <v>4</v>
      </c>
      <c r="B72" s="61" t="str">
        <f>'ASA Wrksht'!B67</f>
        <v>Crisis Support/Emergency - Client Specific</v>
      </c>
      <c r="C72" s="55" t="str">
        <f>'ASA Wrksht'!F67</f>
        <v>Hours</v>
      </c>
      <c r="D72" s="59"/>
      <c r="E72" s="59"/>
      <c r="F72" s="59"/>
      <c r="G72" s="59"/>
      <c r="H72" s="59"/>
      <c r="I72" s="59"/>
      <c r="J72" s="59"/>
      <c r="K72" s="59"/>
      <c r="L72" s="59"/>
    </row>
    <row r="73" spans="1:12" x14ac:dyDescent="0.35">
      <c r="A73" s="53">
        <f>'ASA Wrksht'!A68</f>
        <v>4</v>
      </c>
      <c r="B73" s="61" t="str">
        <f>'ASA Wrksht'!B68</f>
        <v>Crisis Support/Emergency - Non-Client Specific</v>
      </c>
      <c r="C73" s="55" t="str">
        <f>'ASA Wrksht'!F68</f>
        <v>Hours</v>
      </c>
      <c r="D73" s="59"/>
      <c r="E73" s="59"/>
      <c r="F73" s="59"/>
      <c r="G73" s="59"/>
      <c r="H73" s="59"/>
      <c r="I73" s="59"/>
      <c r="J73" s="59"/>
      <c r="K73" s="59"/>
      <c r="L73" s="59"/>
    </row>
    <row r="74" spans="1:12" x14ac:dyDescent="0.35">
      <c r="A74" s="53">
        <f>'ASA Wrksht'!A69</f>
        <v>32</v>
      </c>
      <c r="B74" s="61" t="str">
        <f>'ASA Wrksht'!B69</f>
        <v>Outpatient Detoxification</v>
      </c>
      <c r="C74" s="55" t="str">
        <f>'ASA Wrksht'!F69</f>
        <v>Hours</v>
      </c>
      <c r="D74" s="244">
        <v>87.62</v>
      </c>
      <c r="E74" s="98"/>
      <c r="F74" s="99">
        <f>'ASA Wrksht'!K69</f>
        <v>0</v>
      </c>
      <c r="G74" s="100">
        <f t="shared" ref="G74:G77" si="26">D74*F74</f>
        <v>0</v>
      </c>
      <c r="H74" s="103"/>
      <c r="I74" s="101">
        <f>ROUND(G74-H74,2)</f>
        <v>0</v>
      </c>
      <c r="J74" s="195" t="str">
        <f>IF(E74="","XXXXXXXXXX",ROUND(E74-H74,2))</f>
        <v>XXXXXXXXXX</v>
      </c>
      <c r="K74" s="196"/>
      <c r="L74" s="58">
        <f t="shared" ref="L74:L77" si="27">IF(D74="",0,K74/D74)</f>
        <v>0</v>
      </c>
    </row>
    <row r="75" spans="1:12" x14ac:dyDescent="0.35">
      <c r="A75" s="53">
        <f>'ASA Wrksht'!A70</f>
        <v>24</v>
      </c>
      <c r="B75" s="61" t="str">
        <f>'ASA Wrksht'!B70</f>
        <v>Substance Abuse Detoxification</v>
      </c>
      <c r="C75" s="55" t="str">
        <f>'ASA Wrksht'!F70</f>
        <v>Days</v>
      </c>
      <c r="D75" s="244">
        <v>326.86</v>
      </c>
      <c r="E75" s="98"/>
      <c r="F75" s="99">
        <f>'ASA Wrksht'!K70</f>
        <v>0</v>
      </c>
      <c r="G75" s="100">
        <f t="shared" si="26"/>
        <v>0</v>
      </c>
      <c r="H75" s="103"/>
      <c r="I75" s="101">
        <f>ROUND(G75-H75,2)</f>
        <v>0</v>
      </c>
      <c r="J75" s="195" t="str">
        <f>IF(E75="","XXXXXXXXXX",ROUND(E75-H75,2))</f>
        <v>XXXXXXXXXX</v>
      </c>
      <c r="K75" s="196"/>
      <c r="L75" s="58">
        <f t="shared" si="27"/>
        <v>0</v>
      </c>
    </row>
    <row r="76" spans="1:12" x14ac:dyDescent="0.35">
      <c r="A76" s="53">
        <f>'ASA Wrksht'!A71</f>
        <v>0</v>
      </c>
      <c r="B76" s="189">
        <f>'ASA Wrksht'!B71</f>
        <v>0</v>
      </c>
      <c r="C76" s="209">
        <f>'ASA Wrksht'!F71</f>
        <v>0</v>
      </c>
      <c r="D76" s="193"/>
      <c r="E76" s="98"/>
      <c r="F76" s="99">
        <f>'ASA Wrksht'!K71</f>
        <v>0</v>
      </c>
      <c r="G76" s="100">
        <f t="shared" si="26"/>
        <v>0</v>
      </c>
      <c r="H76" s="103"/>
      <c r="I76" s="101">
        <f>ROUND(G76-H76,2)</f>
        <v>0</v>
      </c>
      <c r="J76" s="195" t="str">
        <f>IF(E76="","XXXXXXXXXX",ROUND(E76-H76,2))</f>
        <v>XXXXXXXXXX</v>
      </c>
      <c r="K76" s="196"/>
      <c r="L76" s="58">
        <f t="shared" si="27"/>
        <v>0</v>
      </c>
    </row>
    <row r="77" spans="1:12" x14ac:dyDescent="0.35">
      <c r="A77" s="53">
        <f>'ASA Wrksht'!A72</f>
        <v>0</v>
      </c>
      <c r="B77" s="189">
        <f>'ASA Wrksht'!B72</f>
        <v>0</v>
      </c>
      <c r="C77" s="209">
        <f>'ASA Wrksht'!F72</f>
        <v>0</v>
      </c>
      <c r="D77" s="193"/>
      <c r="E77" s="98"/>
      <c r="F77" s="99">
        <f>'ASA Wrksht'!K72</f>
        <v>0</v>
      </c>
      <c r="G77" s="100">
        <f t="shared" si="26"/>
        <v>0</v>
      </c>
      <c r="H77" s="103"/>
      <c r="I77" s="101">
        <f>ROUND(G77-H77,2)</f>
        <v>0</v>
      </c>
      <c r="J77" s="195" t="str">
        <f>IF(E77="","XXXXXXXXXX",ROUND(E77-H77,2))</f>
        <v>XXXXXXXXXX</v>
      </c>
      <c r="K77" s="196"/>
      <c r="L77" s="58">
        <f t="shared" si="27"/>
        <v>0</v>
      </c>
    </row>
    <row r="78" spans="1:12" x14ac:dyDescent="0.35">
      <c r="A78" s="64">
        <f>'ASA Wrksht'!A73</f>
        <v>0</v>
      </c>
      <c r="B78" s="65">
        <f>'ASA Wrksht'!B73</f>
        <v>0</v>
      </c>
      <c r="C78" s="65">
        <f>'ASA Wrksht'!F73</f>
        <v>0</v>
      </c>
      <c r="D78" s="66"/>
      <c r="J78" s="104"/>
    </row>
    <row r="79" spans="1:12" hidden="1" x14ac:dyDescent="0.35">
      <c r="A79" s="51"/>
      <c r="B79" s="52"/>
      <c r="C79" s="52"/>
      <c r="D79" s="115"/>
      <c r="E79" s="128"/>
      <c r="F79" s="129"/>
      <c r="G79" s="129"/>
      <c r="H79" s="129"/>
      <c r="I79" s="129"/>
      <c r="J79" s="130"/>
      <c r="K79" s="129"/>
      <c r="L79" s="129"/>
    </row>
    <row r="80" spans="1:12" hidden="1" x14ac:dyDescent="0.35">
      <c r="A80" s="79"/>
      <c r="B80" s="79"/>
      <c r="C80" s="50"/>
      <c r="D80" s="79"/>
      <c r="E80" s="132"/>
      <c r="F80" s="131"/>
      <c r="G80" s="131"/>
      <c r="H80" s="131"/>
      <c r="I80" s="131"/>
      <c r="J80" s="131"/>
      <c r="K80" s="133"/>
      <c r="L80" s="134"/>
    </row>
    <row r="81" spans="1:12" x14ac:dyDescent="0.35">
      <c r="A81" s="51"/>
      <c r="B81" s="52" t="s">
        <v>125</v>
      </c>
      <c r="C81" s="65">
        <f>'ASA Wrksht'!F76</f>
        <v>0</v>
      </c>
      <c r="D81" s="66"/>
    </row>
    <row r="82" spans="1:12" x14ac:dyDescent="0.35">
      <c r="A82" s="53">
        <f>'ASA Wrksht'!A77</f>
        <v>30</v>
      </c>
      <c r="B82" s="61" t="str">
        <f>'ASA Wrksht'!B77</f>
        <v>Information and Referal</v>
      </c>
      <c r="C82" s="55" t="str">
        <f>'ASA Wrksht'!F77</f>
        <v>Hours</v>
      </c>
      <c r="D82" s="59"/>
      <c r="E82" s="59"/>
      <c r="F82" s="59"/>
      <c r="G82" s="59"/>
      <c r="H82" s="59"/>
      <c r="I82" s="59"/>
      <c r="J82" s="59"/>
      <c r="K82" s="59"/>
      <c r="L82" s="59"/>
    </row>
    <row r="83" spans="1:12" x14ac:dyDescent="0.35">
      <c r="A83" s="53">
        <f>'ASA Wrksht'!A78</f>
        <v>48</v>
      </c>
      <c r="B83" s="61" t="str">
        <f>'ASA Wrksht'!B78</f>
        <v>Prevention - Indicated</v>
      </c>
      <c r="C83" s="55" t="str">
        <f>'ASA Wrksht'!F78</f>
        <v>Hours</v>
      </c>
      <c r="D83" s="59"/>
      <c r="E83" s="59"/>
      <c r="F83" s="59"/>
      <c r="G83" s="59"/>
      <c r="H83" s="59"/>
      <c r="I83" s="59"/>
      <c r="J83" s="59"/>
      <c r="K83" s="59"/>
      <c r="L83" s="59"/>
    </row>
    <row r="84" spans="1:12" x14ac:dyDescent="0.35">
      <c r="A84" s="53">
        <f>'ASA Wrksht'!A79</f>
        <v>49</v>
      </c>
      <c r="B84" s="61" t="str">
        <f>'ASA Wrksht'!B79</f>
        <v>Prevention - Selective - Client Specific Form</v>
      </c>
      <c r="C84" s="55" t="str">
        <f>'ASA Wrksht'!F79</f>
        <v>Hours</v>
      </c>
      <c r="D84" s="59"/>
      <c r="E84" s="59"/>
      <c r="F84" s="59"/>
      <c r="G84" s="59"/>
      <c r="H84" s="59"/>
      <c r="I84" s="59"/>
      <c r="J84" s="59"/>
      <c r="K84" s="59"/>
      <c r="L84" s="59"/>
    </row>
    <row r="85" spans="1:12" s="185" customFormat="1" x14ac:dyDescent="0.35">
      <c r="A85" s="249">
        <f>'ASA Wrksht'!A80</f>
        <v>49</v>
      </c>
      <c r="B85" s="253" t="str">
        <f>'ASA Wrksht'!B80</f>
        <v>Prevention - Selective - Non-Client Specific</v>
      </c>
      <c r="C85" s="251" t="str">
        <f>'ASA Wrksht'!F80</f>
        <v>Hours</v>
      </c>
      <c r="D85" s="59"/>
      <c r="E85" s="59"/>
      <c r="F85" s="59"/>
      <c r="G85" s="59"/>
      <c r="H85" s="59"/>
      <c r="I85" s="59"/>
      <c r="J85" s="59"/>
      <c r="K85" s="59"/>
      <c r="L85" s="59"/>
    </row>
    <row r="86" spans="1:12" s="185" customFormat="1" x14ac:dyDescent="0.35">
      <c r="A86" s="249">
        <f>'ASA Wrksht'!A81</f>
        <v>50</v>
      </c>
      <c r="B86" s="253" t="str">
        <f>'ASA Wrksht'!B81</f>
        <v>Prevention - Universal Direct</v>
      </c>
      <c r="C86" s="251" t="str">
        <f>'ASA Wrksht'!F81</f>
        <v>Hours</v>
      </c>
      <c r="D86" s="59"/>
      <c r="E86" s="59"/>
      <c r="F86" s="59"/>
      <c r="G86" s="59"/>
      <c r="H86" s="59"/>
      <c r="I86" s="59"/>
      <c r="J86" s="59"/>
      <c r="K86" s="59"/>
      <c r="L86" s="59"/>
    </row>
    <row r="87" spans="1:12" s="185" customFormat="1" x14ac:dyDescent="0.35">
      <c r="A87" s="249">
        <f>'ASA Wrksht'!A82</f>
        <v>51</v>
      </c>
      <c r="B87" s="253" t="str">
        <f>'ASA Wrksht'!B82</f>
        <v>Prevention - Universal Indirect</v>
      </c>
      <c r="C87" s="251" t="str">
        <f>'ASA Wrksht'!F82</f>
        <v>Hours</v>
      </c>
      <c r="D87" s="59"/>
      <c r="E87" s="59"/>
      <c r="F87" s="59"/>
      <c r="G87" s="59"/>
      <c r="H87" s="59"/>
      <c r="I87" s="59"/>
      <c r="J87" s="59"/>
      <c r="K87" s="59"/>
      <c r="L87" s="59"/>
    </row>
    <row r="88" spans="1:12" x14ac:dyDescent="0.35">
      <c r="A88" s="53">
        <f>'ASA Wrksht'!A83</f>
        <v>0</v>
      </c>
      <c r="B88" s="189">
        <f>'ASA Wrksht'!B83</f>
        <v>0</v>
      </c>
      <c r="C88" s="209">
        <f>'ASA Wrksht'!F83</f>
        <v>0</v>
      </c>
      <c r="D88" s="193"/>
      <c r="E88" s="98"/>
      <c r="F88" s="99">
        <f>'ASA Wrksht'!K83</f>
        <v>0</v>
      </c>
      <c r="G88" s="100">
        <f t="shared" ref="G88:G89" si="28">D88*F88</f>
        <v>0</v>
      </c>
      <c r="H88" s="103"/>
      <c r="I88" s="101">
        <f>ROUND(G88-H88,2)</f>
        <v>0</v>
      </c>
      <c r="J88" s="195" t="str">
        <f>IF(E88="","XXXXXXXXXX",ROUND(E88-H88,2))</f>
        <v>XXXXXXXXXX</v>
      </c>
      <c r="K88" s="196"/>
      <c r="L88" s="58">
        <f t="shared" ref="L88:L89" si="29">IF(D88="",0,K88/D88)</f>
        <v>0</v>
      </c>
    </row>
    <row r="89" spans="1:12" x14ac:dyDescent="0.35">
      <c r="A89" s="53">
        <f>'ASA Wrksht'!A84</f>
        <v>0</v>
      </c>
      <c r="B89" s="189">
        <f>'ASA Wrksht'!B84</f>
        <v>0</v>
      </c>
      <c r="C89" s="209">
        <f>'ASA Wrksht'!F84</f>
        <v>0</v>
      </c>
      <c r="D89" s="193"/>
      <c r="E89" s="98"/>
      <c r="F89" s="99">
        <f>'ASA Wrksht'!K84</f>
        <v>0</v>
      </c>
      <c r="G89" s="100">
        <f t="shared" si="28"/>
        <v>0</v>
      </c>
      <c r="H89" s="103"/>
      <c r="I89" s="101">
        <f>ROUND(G89-H89,2)</f>
        <v>0</v>
      </c>
      <c r="J89" s="195" t="str">
        <f>IF(E89="","XXXXXXXXXX",ROUND(E89-H89,2))</f>
        <v>XXXXXXXXXX</v>
      </c>
      <c r="K89" s="196"/>
      <c r="L89" s="58">
        <f t="shared" si="29"/>
        <v>0</v>
      </c>
    </row>
    <row r="90" spans="1:12" ht="5.5" customHeight="1" x14ac:dyDescent="0.35">
      <c r="A90" s="64">
        <f>'ASA Wrksht'!A85</f>
        <v>0</v>
      </c>
      <c r="B90" s="65">
        <f>'ASA Wrksht'!B85</f>
        <v>0</v>
      </c>
      <c r="C90" s="65">
        <f>'ASA Wrksht'!F85</f>
        <v>0</v>
      </c>
      <c r="D90" s="66"/>
      <c r="J90" s="104"/>
    </row>
    <row r="91" spans="1:12" ht="5.5" customHeight="1" x14ac:dyDescent="0.35">
      <c r="A91" s="51"/>
      <c r="B91" s="52"/>
      <c r="C91" s="52"/>
      <c r="D91" s="115"/>
      <c r="E91" s="128"/>
      <c r="F91" s="129"/>
      <c r="G91" s="129"/>
      <c r="H91" s="129"/>
      <c r="I91" s="129"/>
      <c r="J91" s="130"/>
      <c r="K91" s="129"/>
      <c r="L91" s="129"/>
    </row>
    <row r="92" spans="1:12" ht="5.5" customHeight="1" x14ac:dyDescent="0.35">
      <c r="A92" s="79"/>
      <c r="B92" s="79"/>
      <c r="C92" s="50"/>
      <c r="D92" s="79"/>
      <c r="E92" s="132"/>
      <c r="F92" s="131"/>
      <c r="G92" s="131"/>
      <c r="H92" s="131"/>
      <c r="I92" s="131"/>
      <c r="J92" s="131"/>
      <c r="K92" s="133"/>
      <c r="L92" s="134"/>
    </row>
    <row r="93" spans="1:12" ht="5.5" customHeight="1" x14ac:dyDescent="0.35">
      <c r="A93" s="64"/>
      <c r="B93" s="65"/>
      <c r="C93" s="65"/>
      <c r="D93" s="66"/>
      <c r="J93" s="104"/>
    </row>
    <row r="94" spans="1:12" ht="15" thickBot="1" x14ac:dyDescent="0.4">
      <c r="A94" s="105" t="s">
        <v>183</v>
      </c>
      <c r="B94" s="106" t="s">
        <v>197</v>
      </c>
      <c r="C94" s="106"/>
      <c r="D94" s="107"/>
      <c r="E94" s="108"/>
      <c r="F94" s="109">
        <f>SUM(F27:F93)</f>
        <v>0</v>
      </c>
      <c r="G94" s="135">
        <f>SUM(G27:G93)</f>
        <v>0</v>
      </c>
      <c r="H94" s="135">
        <f>SUM(H27:H93)</f>
        <v>0</v>
      </c>
      <c r="I94" s="135">
        <f>SUM(I27:I93)</f>
        <v>0</v>
      </c>
      <c r="J94" s="203">
        <f>ROUND(E94-H94,2)</f>
        <v>0</v>
      </c>
      <c r="K94" s="111">
        <f>SUM(K27:K93)</f>
        <v>0</v>
      </c>
      <c r="L94" s="109">
        <f>SUM(L27:L93)</f>
        <v>0</v>
      </c>
    </row>
    <row r="95" spans="1:12" ht="15" thickBot="1" x14ac:dyDescent="0.4">
      <c r="A95" s="64"/>
      <c r="B95" s="65"/>
      <c r="C95" s="65"/>
      <c r="D95" s="66"/>
      <c r="E95" s="112" t="str">
        <f>IF((SUM(E27:E93))&gt;E94,"Please check funding above","")</f>
        <v/>
      </c>
      <c r="K95" s="113">
        <f>MIN(J94,I94)</f>
        <v>0</v>
      </c>
      <c r="L95" s="114" t="s">
        <v>147</v>
      </c>
    </row>
    <row r="96" spans="1:12" s="185" customFormat="1" ht="15" customHeight="1" x14ac:dyDescent="0.35">
      <c r="A96" s="51" t="s">
        <v>351</v>
      </c>
      <c r="B96" s="52" t="s">
        <v>329</v>
      </c>
      <c r="C96" s="191"/>
      <c r="D96" s="192"/>
    </row>
    <row r="97" spans="1:12" s="185" customFormat="1" ht="15" customHeight="1" x14ac:dyDescent="0.35">
      <c r="A97" s="249" t="s">
        <v>330</v>
      </c>
      <c r="B97" s="176" t="s">
        <v>331</v>
      </c>
      <c r="C97" s="176" t="s">
        <v>332</v>
      </c>
      <c r="D97" s="193"/>
      <c r="E97" s="194"/>
      <c r="F97" s="144"/>
      <c r="G97" s="170">
        <f t="shared" ref="G97" si="30">D97*F97</f>
        <v>0</v>
      </c>
      <c r="H97" s="196"/>
      <c r="I97" s="171">
        <f t="shared" ref="I97:I98" si="31">ROUND(G97-H97,2)</f>
        <v>0</v>
      </c>
      <c r="J97" s="195" t="str">
        <f t="shared" ref="J97:J98" si="32">IF(E97="","XXXXXXXXXX",ROUND(E97-H97,2))</f>
        <v>XXXXXXXXXX</v>
      </c>
      <c r="K97" s="196"/>
      <c r="L97" s="165">
        <f t="shared" ref="L97:L98" si="33">IF(D97="",0,K97/D97)</f>
        <v>0</v>
      </c>
    </row>
    <row r="98" spans="1:12" s="185" customFormat="1" x14ac:dyDescent="0.35">
      <c r="A98" s="249">
        <f>'ASA Wrksht'!A15</f>
        <v>18</v>
      </c>
      <c r="B98" s="253" t="str">
        <f>'ASA Wrksht'!B15</f>
        <v>Residential Level 1</v>
      </c>
      <c r="C98" s="251" t="str">
        <f>'ASA Wrksht'!F15</f>
        <v>Days</v>
      </c>
      <c r="D98" s="244">
        <v>295.35000000000002</v>
      </c>
      <c r="E98" s="194"/>
      <c r="F98" s="99">
        <f>'ASA Wrksht'!M15</f>
        <v>0</v>
      </c>
      <c r="G98" s="170">
        <f>D98*F98</f>
        <v>0</v>
      </c>
      <c r="H98" s="196"/>
      <c r="I98" s="171">
        <f t="shared" si="31"/>
        <v>0</v>
      </c>
      <c r="J98" s="195" t="str">
        <f t="shared" si="32"/>
        <v>XXXXXXXXXX</v>
      </c>
      <c r="K98" s="196"/>
      <c r="L98" s="165">
        <f t="shared" si="33"/>
        <v>0</v>
      </c>
    </row>
    <row r="99" spans="1:12" s="185" customFormat="1" x14ac:dyDescent="0.35">
      <c r="A99" s="249">
        <f>'ASA Wrksht'!A16</f>
        <v>19</v>
      </c>
      <c r="B99" s="253" t="str">
        <f>'ASA Wrksht'!B16</f>
        <v>Residential Level 2</v>
      </c>
      <c r="C99" s="251" t="str">
        <f>'ASA Wrksht'!F16</f>
        <v>Days</v>
      </c>
      <c r="D99" s="244">
        <v>174.8</v>
      </c>
      <c r="E99" s="194"/>
      <c r="F99" s="99">
        <f>'ASA Wrksht'!M16</f>
        <v>0</v>
      </c>
      <c r="G99" s="170">
        <f>D99*F99</f>
        <v>0</v>
      </c>
      <c r="H99" s="196"/>
      <c r="I99" s="171">
        <f t="shared" ref="I99" si="34">ROUND(G99-H99,2)</f>
        <v>0</v>
      </c>
      <c r="J99" s="195" t="str">
        <f t="shared" ref="J99" si="35">IF(E99="","XXXXXXXXXX",ROUND(E99-H99,2))</f>
        <v>XXXXXXXXXX</v>
      </c>
      <c r="K99" s="196"/>
      <c r="L99" s="165">
        <f t="shared" ref="L99" si="36">IF(D99="",0,K99/D99)</f>
        <v>0</v>
      </c>
    </row>
    <row r="100" spans="1:12" s="185" customFormat="1" x14ac:dyDescent="0.35">
      <c r="A100" s="249">
        <f>'ASA Wrksht'!A28</f>
        <v>29</v>
      </c>
      <c r="B100" s="253" t="str">
        <f>'ASA Wrksht'!B28</f>
        <v>Aftercare -  Individual</v>
      </c>
      <c r="C100" s="251" t="str">
        <f>'ASA Wrksht'!F28</f>
        <v>Hours</v>
      </c>
      <c r="D100" s="244">
        <v>62.57</v>
      </c>
      <c r="E100" s="194"/>
      <c r="F100" s="99">
        <f>'ASA Wrksht'!M28</f>
        <v>0</v>
      </c>
      <c r="G100" s="170">
        <f t="shared" ref="G100" si="37">D100*F100</f>
        <v>0</v>
      </c>
      <c r="H100" s="196"/>
      <c r="I100" s="171">
        <f t="shared" ref="I100" si="38">ROUND(G100-H100,2)</f>
        <v>0</v>
      </c>
      <c r="J100" s="195" t="str">
        <f t="shared" ref="J100" si="39">IF(E100="","XXXXXXXXXX",ROUND(E100-H100,2))</f>
        <v>XXXXXXXXXX</v>
      </c>
      <c r="K100" s="196"/>
      <c r="L100" s="165">
        <f t="shared" ref="L100" si="40">IF(D100="",0,K100/D100)</f>
        <v>0</v>
      </c>
    </row>
    <row r="101" spans="1:12" s="185" customFormat="1" x14ac:dyDescent="0.35">
      <c r="A101" s="249">
        <f>'ASA Wrksht'!A29</f>
        <v>43</v>
      </c>
      <c r="B101" s="253" t="str">
        <f>'ASA Wrksht'!B29</f>
        <v>Aftercare - Group</v>
      </c>
      <c r="C101" s="251" t="str">
        <f>'ASA Wrksht'!F29</f>
        <v>Hours</v>
      </c>
      <c r="D101" s="244">
        <v>15.64</v>
      </c>
      <c r="E101" s="194"/>
      <c r="F101" s="99">
        <f>'ASA Wrksht'!M29</f>
        <v>0</v>
      </c>
      <c r="G101" s="170">
        <f t="shared" ref="G101:G121" si="41">D101*F101</f>
        <v>0</v>
      </c>
      <c r="H101" s="196"/>
      <c r="I101" s="171">
        <f t="shared" ref="I101:I121" si="42">ROUND(G101-H101,2)</f>
        <v>0</v>
      </c>
      <c r="J101" s="195" t="str">
        <f t="shared" ref="J101:J121" si="43">IF(E101="","XXXXXXXXXX",ROUND(E101-H101,2))</f>
        <v>XXXXXXXXXX</v>
      </c>
      <c r="K101" s="196"/>
      <c r="L101" s="165">
        <f t="shared" ref="L101:L121" si="44">IF(D101="",0,K101/D101)</f>
        <v>0</v>
      </c>
    </row>
    <row r="102" spans="1:12" s="185" customFormat="1" x14ac:dyDescent="0.35">
      <c r="A102" s="249">
        <f>'ASA Wrksht'!A30</f>
        <v>1</v>
      </c>
      <c r="B102" s="253" t="str">
        <f>'ASA Wrksht'!B30</f>
        <v>Assessment</v>
      </c>
      <c r="C102" s="251" t="str">
        <f>'ASA Wrksht'!F30</f>
        <v>Hours</v>
      </c>
      <c r="D102" s="244">
        <v>83.25</v>
      </c>
      <c r="E102" s="194"/>
      <c r="F102" s="99">
        <f>'ASA Wrksht'!M30</f>
        <v>0</v>
      </c>
      <c r="G102" s="170">
        <f t="shared" si="41"/>
        <v>0</v>
      </c>
      <c r="H102" s="196"/>
      <c r="I102" s="171">
        <f t="shared" si="42"/>
        <v>0</v>
      </c>
      <c r="J102" s="195" t="str">
        <f t="shared" si="43"/>
        <v>XXXXXXXXXX</v>
      </c>
      <c r="K102" s="196"/>
      <c r="L102" s="165">
        <f t="shared" si="44"/>
        <v>0</v>
      </c>
    </row>
    <row r="103" spans="1:12" s="185" customFormat="1" x14ac:dyDescent="0.35">
      <c r="A103" s="249">
        <f>'ASA Wrksht'!A31</f>
        <v>2</v>
      </c>
      <c r="B103" s="253" t="str">
        <f>'ASA Wrksht'!B31</f>
        <v>Case Management</v>
      </c>
      <c r="C103" s="251" t="str">
        <f>'ASA Wrksht'!F31</f>
        <v>Hours</v>
      </c>
      <c r="D103" s="244">
        <v>65.83</v>
      </c>
      <c r="E103" s="194"/>
      <c r="F103" s="99">
        <f>'ASA Wrksht'!M31</f>
        <v>0</v>
      </c>
      <c r="G103" s="170">
        <f t="shared" si="41"/>
        <v>0</v>
      </c>
      <c r="H103" s="196"/>
      <c r="I103" s="171">
        <f t="shared" si="42"/>
        <v>0</v>
      </c>
      <c r="J103" s="195" t="str">
        <f t="shared" si="43"/>
        <v>XXXXXXXXXX</v>
      </c>
      <c r="K103" s="196"/>
      <c r="L103" s="165">
        <f t="shared" si="44"/>
        <v>0</v>
      </c>
    </row>
    <row r="104" spans="1:12" s="185" customFormat="1" x14ac:dyDescent="0.35">
      <c r="A104" s="249">
        <f>'ASA Wrksht'!A35</f>
        <v>6</v>
      </c>
      <c r="B104" s="253" t="str">
        <f>'ASA Wrksht'!B35</f>
        <v>Day Treatment</v>
      </c>
      <c r="C104" s="251" t="str">
        <f>'ASA Wrksht'!F35</f>
        <v>Hours</v>
      </c>
      <c r="D104" s="244">
        <v>15.1</v>
      </c>
      <c r="E104" s="194"/>
      <c r="F104" s="99">
        <f>'ASA Wrksht'!M35</f>
        <v>0</v>
      </c>
      <c r="G104" s="170">
        <f t="shared" si="41"/>
        <v>0</v>
      </c>
      <c r="H104" s="196"/>
      <c r="I104" s="171">
        <f t="shared" si="42"/>
        <v>0</v>
      </c>
      <c r="J104" s="195" t="str">
        <f t="shared" si="43"/>
        <v>XXXXXXXXXX</v>
      </c>
      <c r="K104" s="196"/>
      <c r="L104" s="165">
        <f t="shared" si="44"/>
        <v>0</v>
      </c>
    </row>
    <row r="105" spans="1:12" s="185" customFormat="1" x14ac:dyDescent="0.35">
      <c r="A105" s="249">
        <f>'ASA Wrksht'!A36</f>
        <v>28</v>
      </c>
      <c r="B105" s="253" t="str">
        <f>'ASA Wrksht'!B36</f>
        <v>Incidental Expenses</v>
      </c>
      <c r="C105" s="251" t="str">
        <f>'ASA Wrksht'!F36</f>
        <v>1 Unit = $1.00</v>
      </c>
      <c r="D105" s="244">
        <v>1</v>
      </c>
      <c r="E105" s="194"/>
      <c r="F105" s="99">
        <f>'ASA Wrksht'!M36</f>
        <v>0</v>
      </c>
      <c r="G105" s="170">
        <f t="shared" si="41"/>
        <v>0</v>
      </c>
      <c r="H105" s="196"/>
      <c r="I105" s="171">
        <f t="shared" si="42"/>
        <v>0</v>
      </c>
      <c r="J105" s="195" t="str">
        <f t="shared" si="43"/>
        <v>XXXXXXXXXX</v>
      </c>
      <c r="K105" s="196"/>
      <c r="L105" s="165">
        <f t="shared" si="44"/>
        <v>0</v>
      </c>
    </row>
    <row r="106" spans="1:12" s="185" customFormat="1" x14ac:dyDescent="0.35">
      <c r="A106" s="249">
        <f>'ASA Wrksht'!A37</f>
        <v>8</v>
      </c>
      <c r="B106" s="253" t="str">
        <f>'ASA Wrksht'!B37</f>
        <v>In-Home &amp; On Site</v>
      </c>
      <c r="C106" s="251" t="str">
        <f>'ASA Wrksht'!F37</f>
        <v>Hours</v>
      </c>
      <c r="D106" s="244">
        <v>73.55</v>
      </c>
      <c r="E106" s="194"/>
      <c r="F106" s="99">
        <f>'ASA Wrksht'!M37</f>
        <v>0</v>
      </c>
      <c r="G106" s="170">
        <f t="shared" si="41"/>
        <v>0</v>
      </c>
      <c r="H106" s="196"/>
      <c r="I106" s="171">
        <f t="shared" si="42"/>
        <v>0</v>
      </c>
      <c r="J106" s="195" t="str">
        <f t="shared" si="43"/>
        <v>XXXXXXXXXX</v>
      </c>
      <c r="K106" s="196"/>
      <c r="L106" s="165">
        <f t="shared" si="44"/>
        <v>0</v>
      </c>
    </row>
    <row r="107" spans="1:12" s="185" customFormat="1" x14ac:dyDescent="0.35">
      <c r="A107" s="249">
        <f>'ASA Wrksht'!A40</f>
        <v>12</v>
      </c>
      <c r="B107" s="253" t="str">
        <f>'ASA Wrksht'!B40</f>
        <v>Medical Services</v>
      </c>
      <c r="C107" s="251" t="str">
        <f>'ASA Wrksht'!F40</f>
        <v>Hours</v>
      </c>
      <c r="D107" s="244">
        <v>383.08</v>
      </c>
      <c r="E107" s="194"/>
      <c r="F107" s="99">
        <f>'ASA Wrksht'!M40</f>
        <v>0</v>
      </c>
      <c r="G107" s="170">
        <f t="shared" si="41"/>
        <v>0</v>
      </c>
      <c r="H107" s="196"/>
      <c r="I107" s="171">
        <f t="shared" si="42"/>
        <v>0</v>
      </c>
      <c r="J107" s="195" t="str">
        <f t="shared" si="43"/>
        <v>XXXXXXXXXX</v>
      </c>
      <c r="K107" s="196"/>
      <c r="L107" s="165">
        <f t="shared" si="44"/>
        <v>0</v>
      </c>
    </row>
    <row r="108" spans="1:12" s="185" customFormat="1" x14ac:dyDescent="0.35">
      <c r="A108" s="249">
        <f>'ASA Wrksht'!A41</f>
        <v>13</v>
      </c>
      <c r="B108" s="253" t="str">
        <f>'ASA Wrksht'!B41</f>
        <v>Medication-Assisted Treatment</v>
      </c>
      <c r="C108" s="251" t="str">
        <f>'ASA Wrksht'!F41</f>
        <v>Dosage</v>
      </c>
      <c r="D108" s="244">
        <v>8.26</v>
      </c>
      <c r="E108" s="194"/>
      <c r="F108" s="99">
        <f>'ASA Wrksht'!M41</f>
        <v>0</v>
      </c>
      <c r="G108" s="170">
        <f t="shared" si="41"/>
        <v>0</v>
      </c>
      <c r="H108" s="196"/>
      <c r="I108" s="171">
        <f t="shared" si="42"/>
        <v>0</v>
      </c>
      <c r="J108" s="195" t="str">
        <f t="shared" si="43"/>
        <v>XXXXXXXXXX</v>
      </c>
      <c r="K108" s="196"/>
      <c r="L108" s="165">
        <f t="shared" si="44"/>
        <v>0</v>
      </c>
    </row>
    <row r="109" spans="1:12" s="185" customFormat="1" x14ac:dyDescent="0.35">
      <c r="A109" s="249">
        <f>'ASA Wrksht'!A42</f>
        <v>35</v>
      </c>
      <c r="B109" s="253" t="str">
        <f>'ASA Wrksht'!B42</f>
        <v>Outpatient - Group</v>
      </c>
      <c r="C109" s="251" t="str">
        <f>'ASA Wrksht'!F42</f>
        <v>Hours</v>
      </c>
      <c r="D109" s="244">
        <v>20.13</v>
      </c>
      <c r="E109" s="194"/>
      <c r="F109" s="99">
        <f>'ASA Wrksht'!M42</f>
        <v>0</v>
      </c>
      <c r="G109" s="170">
        <f t="shared" si="41"/>
        <v>0</v>
      </c>
      <c r="H109" s="196"/>
      <c r="I109" s="171">
        <f t="shared" si="42"/>
        <v>0</v>
      </c>
      <c r="J109" s="195" t="str">
        <f t="shared" si="43"/>
        <v>XXXXXXXXXX</v>
      </c>
      <c r="K109" s="196"/>
      <c r="L109" s="165">
        <f t="shared" si="44"/>
        <v>0</v>
      </c>
    </row>
    <row r="110" spans="1:12" s="185" customFormat="1" x14ac:dyDescent="0.35">
      <c r="A110" s="249">
        <f>'ASA Wrksht'!A43</f>
        <v>14</v>
      </c>
      <c r="B110" s="253" t="str">
        <f>'ASA Wrksht'!B43</f>
        <v>Outpatient - Individual</v>
      </c>
      <c r="C110" s="251" t="str">
        <f>'ASA Wrksht'!F43</f>
        <v>Hours</v>
      </c>
      <c r="D110" s="244">
        <v>80.510000000000005</v>
      </c>
      <c r="E110" s="194"/>
      <c r="F110" s="99">
        <f>'ASA Wrksht'!M43</f>
        <v>0</v>
      </c>
      <c r="G110" s="170">
        <f t="shared" si="41"/>
        <v>0</v>
      </c>
      <c r="H110" s="196"/>
      <c r="I110" s="171">
        <f t="shared" si="42"/>
        <v>0</v>
      </c>
      <c r="J110" s="195" t="str">
        <f t="shared" si="43"/>
        <v>XXXXXXXXXX</v>
      </c>
      <c r="K110" s="196"/>
      <c r="L110" s="165">
        <f t="shared" si="44"/>
        <v>0</v>
      </c>
    </row>
    <row r="111" spans="1:12" s="185" customFormat="1" x14ac:dyDescent="0.35">
      <c r="A111" s="249">
        <f>'ASA Wrksht'!A44</f>
        <v>15</v>
      </c>
      <c r="B111" s="253" t="str">
        <f>'ASA Wrksht'!B44</f>
        <v>Outreach (Client Specific Form)</v>
      </c>
      <c r="C111" s="251" t="str">
        <f>'ASA Wrksht'!F44</f>
        <v>Hours</v>
      </c>
      <c r="D111" s="244">
        <v>52.41</v>
      </c>
      <c r="E111" s="194"/>
      <c r="F111" s="99">
        <f>'ASA Wrksht'!M44</f>
        <v>0</v>
      </c>
      <c r="G111" s="170">
        <f t="shared" si="41"/>
        <v>0</v>
      </c>
      <c r="H111" s="196"/>
      <c r="I111" s="171">
        <f t="shared" si="42"/>
        <v>0</v>
      </c>
      <c r="J111" s="195" t="str">
        <f t="shared" si="43"/>
        <v>XXXXXXXXXX</v>
      </c>
      <c r="K111" s="196"/>
      <c r="L111" s="165">
        <f t="shared" si="44"/>
        <v>0</v>
      </c>
    </row>
    <row r="112" spans="1:12" s="185" customFormat="1" x14ac:dyDescent="0.35">
      <c r="A112" s="249">
        <f>'ASA Wrksht'!A45</f>
        <v>15</v>
      </c>
      <c r="B112" s="253" t="str">
        <f>'ASA Wrksht'!B45</f>
        <v>Outreach (Non-Client Specific Form)</v>
      </c>
      <c r="C112" s="251" t="str">
        <f>'ASA Wrksht'!F45</f>
        <v>Hours</v>
      </c>
      <c r="D112" s="244">
        <v>52.41</v>
      </c>
      <c r="E112" s="194"/>
      <c r="F112" s="99">
        <f>'ASA Wrksht'!M45</f>
        <v>0</v>
      </c>
      <c r="G112" s="170">
        <f t="shared" si="41"/>
        <v>0</v>
      </c>
      <c r="H112" s="196"/>
      <c r="I112" s="171">
        <f t="shared" si="42"/>
        <v>0</v>
      </c>
      <c r="J112" s="195" t="str">
        <f t="shared" si="43"/>
        <v>XXXXXXXXXX</v>
      </c>
      <c r="K112" s="196"/>
      <c r="L112" s="165">
        <f t="shared" si="44"/>
        <v>0</v>
      </c>
    </row>
    <row r="113" spans="1:12" s="185" customFormat="1" x14ac:dyDescent="0.35">
      <c r="A113" s="249">
        <f>'ASA Wrksht'!A46</f>
        <v>47</v>
      </c>
      <c r="B113" s="253" t="str">
        <f>'ASA Wrksht'!B46</f>
        <v>Recovery Support - Group</v>
      </c>
      <c r="C113" s="251" t="str">
        <f>'ASA Wrksht'!F46</f>
        <v>Hours</v>
      </c>
      <c r="D113" s="244">
        <v>12.68</v>
      </c>
      <c r="E113" s="194"/>
      <c r="F113" s="99">
        <f>'ASA Wrksht'!M46</f>
        <v>0</v>
      </c>
      <c r="G113" s="170">
        <f t="shared" si="41"/>
        <v>0</v>
      </c>
      <c r="H113" s="196"/>
      <c r="I113" s="171">
        <f t="shared" si="42"/>
        <v>0</v>
      </c>
      <c r="J113" s="195" t="str">
        <f t="shared" si="43"/>
        <v>XXXXXXXXXX</v>
      </c>
      <c r="K113" s="196"/>
      <c r="L113" s="165">
        <f t="shared" si="44"/>
        <v>0</v>
      </c>
    </row>
    <row r="114" spans="1:12" s="185" customFormat="1" x14ac:dyDescent="0.35">
      <c r="A114" s="249">
        <f>'ASA Wrksht'!A47</f>
        <v>46</v>
      </c>
      <c r="B114" s="253" t="str">
        <f>'ASA Wrksht'!B47</f>
        <v>Recovery Support - Individual</v>
      </c>
      <c r="C114" s="251" t="str">
        <f>'ASA Wrksht'!F47</f>
        <v>Hours</v>
      </c>
      <c r="D114" s="244">
        <v>50.73</v>
      </c>
      <c r="E114" s="194"/>
      <c r="F114" s="99">
        <f>'ASA Wrksht'!M47</f>
        <v>0</v>
      </c>
      <c r="G114" s="170">
        <f t="shared" si="41"/>
        <v>0</v>
      </c>
      <c r="H114" s="196"/>
      <c r="I114" s="171">
        <f t="shared" si="42"/>
        <v>0</v>
      </c>
      <c r="J114" s="195" t="str">
        <f t="shared" si="43"/>
        <v>XXXXXXXXXX</v>
      </c>
      <c r="K114" s="196"/>
      <c r="L114" s="165">
        <f t="shared" si="44"/>
        <v>0</v>
      </c>
    </row>
    <row r="115" spans="1:12" s="185" customFormat="1" x14ac:dyDescent="0.35">
      <c r="A115" s="249">
        <f>'ASA Wrksht'!A49</f>
        <v>25</v>
      </c>
      <c r="B115" s="253" t="str">
        <f>'ASA Wrksht'!B49</f>
        <v>Supported Employment</v>
      </c>
      <c r="C115" s="251" t="str">
        <f>'ASA Wrksht'!F49</f>
        <v>Hours</v>
      </c>
      <c r="D115" s="244">
        <v>56.3</v>
      </c>
      <c r="E115" s="194"/>
      <c r="F115" s="99">
        <f>'ASA Wrksht'!M49</f>
        <v>0</v>
      </c>
      <c r="G115" s="170">
        <f t="shared" si="41"/>
        <v>0</v>
      </c>
      <c r="H115" s="196"/>
      <c r="I115" s="171">
        <f t="shared" si="42"/>
        <v>0</v>
      </c>
      <c r="J115" s="195" t="str">
        <f t="shared" si="43"/>
        <v>XXXXXXXXXX</v>
      </c>
      <c r="K115" s="196"/>
      <c r="L115" s="165">
        <f t="shared" si="44"/>
        <v>0</v>
      </c>
    </row>
    <row r="116" spans="1:12" s="185" customFormat="1" x14ac:dyDescent="0.35">
      <c r="A116" s="249">
        <f>'ASA Wrksht'!A50</f>
        <v>26</v>
      </c>
      <c r="B116" s="253" t="str">
        <f>'ASA Wrksht'!B50</f>
        <v>Supportive Housing/Living</v>
      </c>
      <c r="C116" s="251" t="str">
        <f>'ASA Wrksht'!F50</f>
        <v>Hours</v>
      </c>
      <c r="D116" s="244">
        <v>68.95</v>
      </c>
      <c r="E116" s="194"/>
      <c r="F116" s="99">
        <f>'ASA Wrksht'!M50</f>
        <v>0</v>
      </c>
      <c r="G116" s="170">
        <f t="shared" si="41"/>
        <v>0</v>
      </c>
      <c r="H116" s="196"/>
      <c r="I116" s="171">
        <f t="shared" si="42"/>
        <v>0</v>
      </c>
      <c r="J116" s="195" t="str">
        <f t="shared" si="43"/>
        <v>XXXXXXXXXX</v>
      </c>
      <c r="K116" s="196"/>
      <c r="L116" s="165">
        <f t="shared" si="44"/>
        <v>0</v>
      </c>
    </row>
    <row r="117" spans="1:12" s="185" customFormat="1" x14ac:dyDescent="0.35">
      <c r="A117" s="249">
        <f>'ASA Wrksht'!A67</f>
        <v>4</v>
      </c>
      <c r="B117" s="253" t="str">
        <f>'ASA Wrksht'!B67</f>
        <v>Crisis Support/Emergency - Client Specific</v>
      </c>
      <c r="C117" s="251" t="str">
        <f>'ASA Wrksht'!F67</f>
        <v>Hours</v>
      </c>
      <c r="D117" s="244">
        <v>303.67</v>
      </c>
      <c r="E117" s="194"/>
      <c r="F117" s="99">
        <f>'ASA Wrksht'!M67</f>
        <v>0</v>
      </c>
      <c r="G117" s="170">
        <f t="shared" ref="G117" si="45">D117*F117</f>
        <v>0</v>
      </c>
      <c r="H117" s="196"/>
      <c r="I117" s="171">
        <f t="shared" ref="I117" si="46">ROUND(G117-H117,2)</f>
        <v>0</v>
      </c>
      <c r="J117" s="195" t="str">
        <f t="shared" ref="J117" si="47">IF(E117="","XXXXXXXXXX",ROUND(E117-H117,2))</f>
        <v>XXXXXXXXXX</v>
      </c>
      <c r="K117" s="196"/>
      <c r="L117" s="165">
        <f t="shared" ref="L117" si="48">IF(D117="",0,K117/D117)</f>
        <v>0</v>
      </c>
    </row>
    <row r="118" spans="1:12" s="185" customFormat="1" x14ac:dyDescent="0.35">
      <c r="A118" s="249">
        <f>'ASA Wrksht'!A68</f>
        <v>4</v>
      </c>
      <c r="B118" s="253" t="str">
        <f>'ASA Wrksht'!B68</f>
        <v>Crisis Support/Emergency - Non-Client Specific</v>
      </c>
      <c r="C118" s="251" t="str">
        <f>'ASA Wrksht'!F68</f>
        <v>Hours</v>
      </c>
      <c r="D118" s="244">
        <v>64.89</v>
      </c>
      <c r="E118" s="194"/>
      <c r="F118" s="99">
        <f>'ASA Wrksht'!M68</f>
        <v>0</v>
      </c>
      <c r="G118" s="170">
        <f t="shared" ref="G118:G120" si="49">D118*F118</f>
        <v>0</v>
      </c>
      <c r="H118" s="196"/>
      <c r="I118" s="171">
        <f t="shared" ref="I118:I120" si="50">ROUND(G118-H118,2)</f>
        <v>0</v>
      </c>
      <c r="J118" s="195" t="str">
        <f t="shared" ref="J118:J120" si="51">IF(E118="","XXXXXXXXXX",ROUND(E118-H118,2))</f>
        <v>XXXXXXXXXX</v>
      </c>
      <c r="K118" s="196"/>
      <c r="L118" s="165">
        <f t="shared" ref="L118:L120" si="52">IF(D118="",0,K118/D118)</f>
        <v>0</v>
      </c>
    </row>
    <row r="119" spans="1:12" s="185" customFormat="1" x14ac:dyDescent="0.35">
      <c r="A119" s="249">
        <f>'ASA Wrksht'!A69</f>
        <v>32</v>
      </c>
      <c r="B119" s="253" t="str">
        <f>'ASA Wrksht'!B69</f>
        <v>Outpatient Detoxification</v>
      </c>
      <c r="C119" s="251" t="str">
        <f>'ASA Wrksht'!F69</f>
        <v>Hours</v>
      </c>
      <c r="D119" s="244">
        <v>87.62</v>
      </c>
      <c r="E119" s="194"/>
      <c r="F119" s="99">
        <f>'ASA Wrksht'!M69</f>
        <v>0</v>
      </c>
      <c r="G119" s="170">
        <f t="shared" si="49"/>
        <v>0</v>
      </c>
      <c r="H119" s="196"/>
      <c r="I119" s="171">
        <f t="shared" si="50"/>
        <v>0</v>
      </c>
      <c r="J119" s="195" t="str">
        <f t="shared" si="51"/>
        <v>XXXXXXXXXX</v>
      </c>
      <c r="K119" s="196"/>
      <c r="L119" s="165">
        <f t="shared" si="52"/>
        <v>0</v>
      </c>
    </row>
    <row r="120" spans="1:12" s="185" customFormat="1" x14ac:dyDescent="0.35">
      <c r="A120" s="249">
        <f>'ASA Wrksht'!A70</f>
        <v>24</v>
      </c>
      <c r="B120" s="253" t="str">
        <f>'ASA Wrksht'!B70</f>
        <v>Substance Abuse Detoxification</v>
      </c>
      <c r="C120" s="251" t="str">
        <f>'ASA Wrksht'!F70</f>
        <v>Days</v>
      </c>
      <c r="D120" s="244">
        <v>326.86</v>
      </c>
      <c r="E120" s="194"/>
      <c r="F120" s="99">
        <f>'ASA Wrksht'!M70</f>
        <v>0</v>
      </c>
      <c r="G120" s="170">
        <f t="shared" si="49"/>
        <v>0</v>
      </c>
      <c r="H120" s="196"/>
      <c r="I120" s="171">
        <f t="shared" si="50"/>
        <v>0</v>
      </c>
      <c r="J120" s="195" t="str">
        <f t="shared" si="51"/>
        <v>XXXXXXXXXX</v>
      </c>
      <c r="K120" s="196"/>
      <c r="L120" s="165">
        <f t="shared" si="52"/>
        <v>0</v>
      </c>
    </row>
    <row r="121" spans="1:12" s="185" customFormat="1" x14ac:dyDescent="0.35">
      <c r="A121" s="249">
        <f>'ASA Wrksht'!A61</f>
        <v>0</v>
      </c>
      <c r="B121" s="253">
        <f>'ASA Wrksht'!B61</f>
        <v>0</v>
      </c>
      <c r="C121" s="251">
        <f>'ASA Wrksht'!F61</f>
        <v>0</v>
      </c>
      <c r="D121" s="244"/>
      <c r="E121" s="194"/>
      <c r="F121" s="99">
        <f>'ASA Wrksht'!M61</f>
        <v>0</v>
      </c>
      <c r="G121" s="170">
        <f t="shared" si="41"/>
        <v>0</v>
      </c>
      <c r="H121" s="196"/>
      <c r="I121" s="171">
        <f t="shared" si="42"/>
        <v>0</v>
      </c>
      <c r="J121" s="195" t="str">
        <f t="shared" si="43"/>
        <v>XXXXXXXXXX</v>
      </c>
      <c r="K121" s="196"/>
      <c r="L121" s="165">
        <f t="shared" si="44"/>
        <v>0</v>
      </c>
    </row>
    <row r="122" spans="1:12" s="185" customFormat="1" x14ac:dyDescent="0.35">
      <c r="A122" s="249">
        <f>'ASA Wrksht'!A62</f>
        <v>0</v>
      </c>
      <c r="B122" s="253">
        <f>'ASA Wrksht'!B62</f>
        <v>0</v>
      </c>
      <c r="C122" s="251">
        <f>'ASA Wrksht'!F62</f>
        <v>0</v>
      </c>
      <c r="D122" s="244"/>
      <c r="E122" s="194"/>
      <c r="F122" s="99">
        <f>'ASA Wrksht'!M62</f>
        <v>0</v>
      </c>
      <c r="G122" s="170">
        <f t="shared" ref="G122" si="53">D122*F122</f>
        <v>0</v>
      </c>
      <c r="H122" s="196"/>
      <c r="I122" s="171">
        <f t="shared" ref="I122" si="54">ROUND(G122-H122,2)</f>
        <v>0</v>
      </c>
      <c r="J122" s="195" t="str">
        <f t="shared" ref="J122" si="55">IF(E122="","XXXXXXXXXX",ROUND(E122-H122,2))</f>
        <v>XXXXXXXXXX</v>
      </c>
      <c r="K122" s="196"/>
      <c r="L122" s="165">
        <f t="shared" ref="L122" si="56">IF(D122="",0,K122/D122)</f>
        <v>0</v>
      </c>
    </row>
    <row r="123" spans="1:12" s="185" customFormat="1" ht="6.75" customHeight="1" x14ac:dyDescent="0.35">
      <c r="A123" s="190"/>
      <c r="B123" s="191"/>
      <c r="C123" s="191"/>
      <c r="D123" s="192"/>
      <c r="J123" s="197"/>
    </row>
    <row r="124" spans="1:12" s="185" customFormat="1" ht="15" customHeight="1" thickBot="1" x14ac:dyDescent="0.4">
      <c r="A124" s="198" t="s">
        <v>351</v>
      </c>
      <c r="B124" s="199" t="s">
        <v>329</v>
      </c>
      <c r="C124" s="199"/>
      <c r="D124" s="200"/>
      <c r="E124" s="201"/>
      <c r="F124" s="202">
        <f>SUM(F96:F123)</f>
        <v>0</v>
      </c>
      <c r="G124" s="208">
        <f>SUM(G96:G123)</f>
        <v>0</v>
      </c>
      <c r="H124" s="208">
        <f>SUM(H96:H123)</f>
        <v>0</v>
      </c>
      <c r="I124" s="208">
        <f>SUM(I96:I123)</f>
        <v>0</v>
      </c>
      <c r="J124" s="203">
        <f>ROUND(E124-H124,2)</f>
        <v>0</v>
      </c>
      <c r="K124" s="204">
        <f>SUM(K96:K123)</f>
        <v>0</v>
      </c>
      <c r="L124" s="208">
        <f>SUM(L96:L123)</f>
        <v>0</v>
      </c>
    </row>
    <row r="125" spans="1:12" s="185" customFormat="1" ht="15" thickBot="1" x14ac:dyDescent="0.4">
      <c r="A125" s="190"/>
      <c r="B125" s="191"/>
      <c r="C125" s="191"/>
      <c r="D125" s="192"/>
      <c r="E125" s="205" t="str">
        <f>IF((SUM(E96:E123))&gt;E124,"Please check funding above","")</f>
        <v/>
      </c>
      <c r="K125" s="206">
        <f>MIN(J124,I124)</f>
        <v>0</v>
      </c>
      <c r="L125" s="207" t="s">
        <v>147</v>
      </c>
    </row>
    <row r="126" spans="1:12" s="185" customFormat="1" ht="15" customHeight="1" x14ac:dyDescent="0.35">
      <c r="A126" s="51" t="s">
        <v>333</v>
      </c>
      <c r="B126" s="52" t="s">
        <v>334</v>
      </c>
      <c r="C126" s="191"/>
      <c r="D126" s="192"/>
    </row>
    <row r="127" spans="1:12" s="185" customFormat="1" ht="15" customHeight="1" x14ac:dyDescent="0.35">
      <c r="A127" s="249" t="s">
        <v>330</v>
      </c>
      <c r="B127" s="176" t="s">
        <v>334</v>
      </c>
      <c r="C127" s="176" t="s">
        <v>332</v>
      </c>
      <c r="D127" s="193"/>
      <c r="E127" s="194"/>
      <c r="F127" s="144"/>
      <c r="G127" s="170">
        <f t="shared" ref="G127" si="57">D127*F127</f>
        <v>0</v>
      </c>
      <c r="H127" s="196"/>
      <c r="I127" s="171">
        <f t="shared" ref="I127" si="58">ROUND(G127-H127,2)</f>
        <v>0</v>
      </c>
      <c r="J127" s="195" t="str">
        <f t="shared" ref="J127" si="59">IF(E127="","XXXXXXXXXX",ROUND(E127-H127,2))</f>
        <v>XXXXXXXXXX</v>
      </c>
      <c r="K127" s="196"/>
      <c r="L127" s="165">
        <f t="shared" ref="L127" si="60">IF(D127="",0,K127/D127)</f>
        <v>0</v>
      </c>
    </row>
    <row r="128" spans="1:12" s="185" customFormat="1" ht="6.75" customHeight="1" x14ac:dyDescent="0.35">
      <c r="A128" s="190"/>
      <c r="B128" s="191"/>
      <c r="C128" s="191"/>
      <c r="D128" s="192"/>
      <c r="J128" s="197"/>
    </row>
    <row r="129" spans="1:12" s="185" customFormat="1" ht="15" customHeight="1" thickBot="1" x14ac:dyDescent="0.4">
      <c r="A129" s="198" t="s">
        <v>333</v>
      </c>
      <c r="B129" s="199" t="s">
        <v>334</v>
      </c>
      <c r="C129" s="199"/>
      <c r="D129" s="200"/>
      <c r="E129" s="201"/>
      <c r="F129" s="202">
        <f>SUM(F126:F128)</f>
        <v>0</v>
      </c>
      <c r="G129" s="208">
        <f>SUM(G126:G128)</f>
        <v>0</v>
      </c>
      <c r="H129" s="208">
        <f>SUM(H126:H128)</f>
        <v>0</v>
      </c>
      <c r="I129" s="208">
        <f>SUM(I126:I128)</f>
        <v>0</v>
      </c>
      <c r="J129" s="203">
        <f>ROUND(E129-H129,2)</f>
        <v>0</v>
      </c>
      <c r="K129" s="204">
        <f>SUM(K126:K128)</f>
        <v>0</v>
      </c>
      <c r="L129" s="208">
        <f>SUM(L126:L128)</f>
        <v>0</v>
      </c>
    </row>
    <row r="130" spans="1:12" s="185" customFormat="1" ht="15" thickBot="1" x14ac:dyDescent="0.4">
      <c r="A130" s="190"/>
      <c r="B130" s="191"/>
      <c r="C130" s="191"/>
      <c r="D130" s="192"/>
      <c r="E130" s="205" t="str">
        <f>IF((SUM(E126:E128))&gt;E129,"Please check funding above","")</f>
        <v/>
      </c>
      <c r="K130" s="206">
        <f>MIN(J129,I129)</f>
        <v>0</v>
      </c>
      <c r="L130" s="207" t="s">
        <v>147</v>
      </c>
    </row>
    <row r="131" spans="1:12" s="185" customFormat="1" ht="15" customHeight="1" x14ac:dyDescent="0.35">
      <c r="A131" s="51" t="s">
        <v>354</v>
      </c>
      <c r="B131" s="52" t="s">
        <v>355</v>
      </c>
      <c r="C131" s="191"/>
      <c r="D131" s="192"/>
    </row>
    <row r="132" spans="1:12" s="185" customFormat="1" ht="15" customHeight="1" x14ac:dyDescent="0.35">
      <c r="A132" s="249" t="s">
        <v>330</v>
      </c>
      <c r="B132" s="176" t="s">
        <v>355</v>
      </c>
      <c r="C132" s="176" t="s">
        <v>332</v>
      </c>
      <c r="D132" s="193"/>
      <c r="E132" s="194"/>
      <c r="F132" s="144"/>
      <c r="G132" s="170">
        <f t="shared" ref="G132" si="61">D132*F132</f>
        <v>0</v>
      </c>
      <c r="H132" s="196"/>
      <c r="I132" s="171">
        <f t="shared" ref="I132" si="62">ROUND(G132-H132,2)</f>
        <v>0</v>
      </c>
      <c r="J132" s="195" t="str">
        <f t="shared" ref="J132" si="63">IF(E132="","XXXXXXXXXX",ROUND(E132-H132,2))</f>
        <v>XXXXXXXXXX</v>
      </c>
      <c r="K132" s="196"/>
      <c r="L132" s="165">
        <f t="shared" ref="L132" si="64">IF(D132="",0,K132/D132)</f>
        <v>0</v>
      </c>
    </row>
    <row r="133" spans="1:12" s="185" customFormat="1" ht="6.75" customHeight="1" x14ac:dyDescent="0.35">
      <c r="A133" s="190"/>
      <c r="B133" s="191"/>
      <c r="C133" s="191"/>
      <c r="D133" s="192"/>
      <c r="J133" s="197"/>
    </row>
    <row r="134" spans="1:12" s="185" customFormat="1" ht="15" customHeight="1" thickBot="1" x14ac:dyDescent="0.4">
      <c r="A134" s="198" t="s">
        <v>354</v>
      </c>
      <c r="B134" s="199" t="s">
        <v>355</v>
      </c>
      <c r="C134" s="199"/>
      <c r="D134" s="200"/>
      <c r="E134" s="201"/>
      <c r="F134" s="202">
        <f>SUM(F131:F133)</f>
        <v>0</v>
      </c>
      <c r="G134" s="208">
        <f>SUM(G131:G133)</f>
        <v>0</v>
      </c>
      <c r="H134" s="208">
        <f>SUM(H131:H133)</f>
        <v>0</v>
      </c>
      <c r="I134" s="208">
        <f>SUM(I131:I133)</f>
        <v>0</v>
      </c>
      <c r="J134" s="203">
        <f>ROUND(E134-H134,2)</f>
        <v>0</v>
      </c>
      <c r="K134" s="204">
        <f>SUM(K131:K133)</f>
        <v>0</v>
      </c>
      <c r="L134" s="208">
        <f>SUM(L131:L133)</f>
        <v>0</v>
      </c>
    </row>
    <row r="135" spans="1:12" s="185" customFormat="1" ht="15" thickBot="1" x14ac:dyDescent="0.4">
      <c r="A135" s="190"/>
      <c r="B135" s="191"/>
      <c r="C135" s="191"/>
      <c r="D135" s="192"/>
      <c r="E135" s="205" t="str">
        <f>IF((SUM(E131:E133))&gt;E134,"Please check funding above","")</f>
        <v/>
      </c>
      <c r="K135" s="206">
        <f>MIN(J134,I134)</f>
        <v>0</v>
      </c>
      <c r="L135" s="207" t="s">
        <v>147</v>
      </c>
    </row>
    <row r="136" spans="1:12" s="185" customFormat="1" ht="15" customHeight="1" x14ac:dyDescent="0.35">
      <c r="A136" s="51" t="s">
        <v>361</v>
      </c>
      <c r="B136" s="52" t="s">
        <v>362</v>
      </c>
      <c r="C136" s="191"/>
      <c r="D136" s="192"/>
      <c r="L136" s="269"/>
    </row>
    <row r="137" spans="1:12" s="185" customFormat="1" x14ac:dyDescent="0.35">
      <c r="A137" s="249"/>
      <c r="B137" s="253">
        <f>'AMH Wrksht'!B125</f>
        <v>0</v>
      </c>
      <c r="C137" s="251">
        <f>'AMH Wrksht'!F125</f>
        <v>0</v>
      </c>
      <c r="D137" s="244"/>
      <c r="E137" s="194"/>
      <c r="F137" s="144"/>
      <c r="G137" s="170">
        <f t="shared" ref="G137:G139" si="65">D137*F137</f>
        <v>0</v>
      </c>
      <c r="H137" s="196"/>
      <c r="I137" s="171">
        <f t="shared" ref="I137:I139" si="66">G137-H137</f>
        <v>0</v>
      </c>
      <c r="J137" s="195" t="str">
        <f t="shared" ref="J137:J139" si="67">IF(E137="","XXXXXXXXXX",ROUND(MAX((E137/$C$4*$C$6)-H137,(E137-H137)/$C$5),2))</f>
        <v>XXXXXXXXXX</v>
      </c>
      <c r="K137" s="196"/>
      <c r="L137" s="165">
        <f t="shared" ref="L137:L139" si="68">IF(D137="",0,K137/D137)</f>
        <v>0</v>
      </c>
    </row>
    <row r="138" spans="1:12" s="185" customFormat="1" x14ac:dyDescent="0.35">
      <c r="A138" s="246"/>
      <c r="B138" s="247"/>
      <c r="C138" s="248"/>
      <c r="D138" s="193"/>
      <c r="E138" s="194"/>
      <c r="F138" s="144"/>
      <c r="G138" s="170">
        <f t="shared" si="65"/>
        <v>0</v>
      </c>
      <c r="H138" s="196"/>
      <c r="I138" s="171">
        <f t="shared" si="66"/>
        <v>0</v>
      </c>
      <c r="J138" s="195" t="str">
        <f t="shared" si="67"/>
        <v>XXXXXXXXXX</v>
      </c>
      <c r="K138" s="196"/>
      <c r="L138" s="165">
        <f t="shared" si="68"/>
        <v>0</v>
      </c>
    </row>
    <row r="139" spans="1:12" s="185" customFormat="1" x14ac:dyDescent="0.35">
      <c r="A139" s="246"/>
      <c r="B139" s="247"/>
      <c r="C139" s="248"/>
      <c r="D139" s="193"/>
      <c r="E139" s="194"/>
      <c r="F139" s="144"/>
      <c r="G139" s="170">
        <f t="shared" si="65"/>
        <v>0</v>
      </c>
      <c r="H139" s="196"/>
      <c r="I139" s="171">
        <f t="shared" si="66"/>
        <v>0</v>
      </c>
      <c r="J139" s="195" t="str">
        <f t="shared" si="67"/>
        <v>XXXXXXXXXX</v>
      </c>
      <c r="K139" s="196"/>
      <c r="L139" s="165">
        <f t="shared" si="68"/>
        <v>0</v>
      </c>
    </row>
    <row r="140" spans="1:12" s="185" customFormat="1" ht="5.25" customHeight="1" x14ac:dyDescent="0.35">
      <c r="A140" s="190"/>
      <c r="B140" s="191"/>
      <c r="C140" s="191"/>
      <c r="D140" s="192"/>
      <c r="J140" s="197"/>
      <c r="L140" s="269"/>
    </row>
    <row r="141" spans="1:12" s="185" customFormat="1" ht="15" thickBot="1" x14ac:dyDescent="0.4">
      <c r="A141" s="198" t="s">
        <v>361</v>
      </c>
      <c r="B141" s="199" t="s">
        <v>363</v>
      </c>
      <c r="C141" s="199"/>
      <c r="D141" s="200"/>
      <c r="E141" s="201"/>
      <c r="F141" s="202">
        <f>SUM(F136:F140)</f>
        <v>0</v>
      </c>
      <c r="G141" s="208">
        <f>SUM(G136:G140)</f>
        <v>0</v>
      </c>
      <c r="H141" s="208">
        <f>SUM(H136:H140)</f>
        <v>0</v>
      </c>
      <c r="I141" s="208">
        <f>SUM(I136:I140)</f>
        <v>0</v>
      </c>
      <c r="J141" s="203" t="e">
        <f>ROUND(MAX((E141/$C$4*$C$6)-H141,(E141-H141)/$C$5),2)</f>
        <v>#DIV/0!</v>
      </c>
      <c r="K141" s="204">
        <f>SUM(K136:K140)</f>
        <v>0</v>
      </c>
      <c r="L141" s="202">
        <f>SUM(L136:L140)</f>
        <v>0</v>
      </c>
    </row>
    <row r="142" spans="1:12" s="255" customFormat="1" ht="15" thickBot="1" x14ac:dyDescent="0.4">
      <c r="A142" s="190"/>
      <c r="B142" s="191"/>
      <c r="C142" s="191"/>
      <c r="D142" s="192"/>
      <c r="E142" s="242" t="str">
        <f>IF((SUM(E136:E140))&gt;E141,"Please check funding above","")</f>
        <v/>
      </c>
      <c r="K142" s="243" t="e">
        <f>MIN(J141,I141)</f>
        <v>#DIV/0!</v>
      </c>
      <c r="L142" s="270" t="s">
        <v>147</v>
      </c>
    </row>
    <row r="143" spans="1:12" x14ac:dyDescent="0.35">
      <c r="A143" s="64"/>
      <c r="B143" s="65"/>
      <c r="C143" s="65"/>
      <c r="D143" s="66"/>
      <c r="E143" s="112"/>
      <c r="K143" s="127"/>
      <c r="L143" s="114"/>
    </row>
    <row r="144" spans="1:12" x14ac:dyDescent="0.35">
      <c r="A144" s="105"/>
      <c r="B144" s="106" t="s">
        <v>198</v>
      </c>
      <c r="C144" s="106"/>
      <c r="D144" s="107"/>
      <c r="E144" s="135">
        <f>E24+E94+E124+E129+E134+E141</f>
        <v>0</v>
      </c>
      <c r="F144" s="109">
        <f t="shared" ref="F144:L144" si="69">F24+F94+F124+F129+F134+F141</f>
        <v>0</v>
      </c>
      <c r="G144" s="135">
        <f t="shared" si="69"/>
        <v>0</v>
      </c>
      <c r="H144" s="135">
        <f t="shared" si="69"/>
        <v>0</v>
      </c>
      <c r="I144" s="135">
        <f t="shared" si="69"/>
        <v>0</v>
      </c>
      <c r="J144" s="110" t="e">
        <f t="shared" si="69"/>
        <v>#DIV/0!</v>
      </c>
      <c r="K144" s="135">
        <f t="shared" si="69"/>
        <v>0</v>
      </c>
      <c r="L144" s="135">
        <f t="shared" si="69"/>
        <v>0</v>
      </c>
    </row>
    <row r="145" spans="1:12" s="185" customFormat="1" x14ac:dyDescent="0.35">
      <c r="A145" s="190"/>
      <c r="B145" s="191"/>
      <c r="C145" s="192"/>
    </row>
    <row r="146" spans="1:12" s="185" customFormat="1" x14ac:dyDescent="0.35">
      <c r="A146" s="51" t="s">
        <v>318</v>
      </c>
      <c r="B146" s="52" t="s">
        <v>319</v>
      </c>
      <c r="C146" s="191"/>
      <c r="D146" s="192"/>
      <c r="E146" s="205"/>
      <c r="K146" s="127"/>
      <c r="L146" s="207"/>
    </row>
    <row r="147" spans="1:12" s="185" customFormat="1" x14ac:dyDescent="0.35">
      <c r="A147" s="249">
        <f>'ASA Wrksht'!A36</f>
        <v>28</v>
      </c>
      <c r="B147" s="253" t="str">
        <f>'ASA Wrksht'!B36</f>
        <v>Incidental Expenses</v>
      </c>
      <c r="C147" s="251" t="str">
        <f>'ASA Wrksht'!F36</f>
        <v>1 Unit = $1.00</v>
      </c>
      <c r="D147" s="170">
        <v>1</v>
      </c>
      <c r="E147" s="176"/>
      <c r="F147" s="99">
        <f>'ASA Wrksht'!N36</f>
        <v>0</v>
      </c>
      <c r="G147" s="170">
        <f t="shared" ref="G147:G149" si="70">D147*F147</f>
        <v>0</v>
      </c>
      <c r="H147" s="196"/>
      <c r="I147" s="171">
        <f t="shared" ref="I147:I149" si="71">ROUND(G147-H147,2)</f>
        <v>0</v>
      </c>
      <c r="J147" s="176"/>
      <c r="K147" s="196"/>
      <c r="L147" s="165">
        <f t="shared" ref="L147:L149" si="72">IF(D147="",0,K147/D147)</f>
        <v>0</v>
      </c>
    </row>
    <row r="148" spans="1:12" s="185" customFormat="1" x14ac:dyDescent="0.35">
      <c r="A148" s="249">
        <f>'ASA Wrksht'!A61</f>
        <v>0</v>
      </c>
      <c r="B148" s="253">
        <f>'ASA Wrksht'!B61</f>
        <v>0</v>
      </c>
      <c r="C148" s="251">
        <f>'ASA Wrksht'!F61</f>
        <v>0</v>
      </c>
      <c r="D148" s="193"/>
      <c r="E148" s="176"/>
      <c r="F148" s="99">
        <f>'ASA Wrksht'!N61</f>
        <v>0</v>
      </c>
      <c r="G148" s="170">
        <f t="shared" si="70"/>
        <v>0</v>
      </c>
      <c r="H148" s="196"/>
      <c r="I148" s="171">
        <f t="shared" si="71"/>
        <v>0</v>
      </c>
      <c r="J148" s="176"/>
      <c r="K148" s="196"/>
      <c r="L148" s="165">
        <f t="shared" si="72"/>
        <v>0</v>
      </c>
    </row>
    <row r="149" spans="1:12" s="185" customFormat="1" x14ac:dyDescent="0.35">
      <c r="A149" s="249">
        <f>'ASA Wrksht'!A62</f>
        <v>0</v>
      </c>
      <c r="B149" s="253">
        <f>'ASA Wrksht'!B62</f>
        <v>0</v>
      </c>
      <c r="C149" s="251">
        <f>'ASA Wrksht'!F62</f>
        <v>0</v>
      </c>
      <c r="D149" s="193"/>
      <c r="E149" s="176"/>
      <c r="F149" s="99">
        <f>'ASA Wrksht'!N62</f>
        <v>0</v>
      </c>
      <c r="G149" s="170">
        <f t="shared" si="70"/>
        <v>0</v>
      </c>
      <c r="H149" s="196"/>
      <c r="I149" s="171">
        <f t="shared" si="71"/>
        <v>0</v>
      </c>
      <c r="J149" s="176"/>
      <c r="K149" s="196"/>
      <c r="L149" s="165">
        <f t="shared" si="72"/>
        <v>0</v>
      </c>
    </row>
    <row r="150" spans="1:12" s="185" customFormat="1" x14ac:dyDescent="0.35">
      <c r="A150" s="190"/>
      <c r="B150" s="191"/>
      <c r="C150" s="191"/>
      <c r="D150" s="192"/>
      <c r="J150" s="197"/>
    </row>
    <row r="151" spans="1:12" s="185" customFormat="1" ht="15" thickBot="1" x14ac:dyDescent="0.4">
      <c r="A151" s="198" t="s">
        <v>318</v>
      </c>
      <c r="B151" s="199" t="s">
        <v>319</v>
      </c>
      <c r="C151" s="199"/>
      <c r="D151" s="200"/>
      <c r="E151" s="176"/>
      <c r="F151" s="202">
        <f>SUM(F147:F150)</f>
        <v>0</v>
      </c>
      <c r="G151" s="208">
        <f>SUM(G147:G150)</f>
        <v>0</v>
      </c>
      <c r="H151" s="208">
        <f>SUM(H147:H150)</f>
        <v>0</v>
      </c>
      <c r="I151" s="208">
        <f>SUM(I147:I150)</f>
        <v>0</v>
      </c>
      <c r="J151" s="176"/>
      <c r="K151" s="204">
        <f>SUM(K147:K150)</f>
        <v>0</v>
      </c>
      <c r="L151" s="202">
        <f>SUM(L146:L150)</f>
        <v>0</v>
      </c>
    </row>
    <row r="152" spans="1:12" s="185" customFormat="1" ht="15" thickBot="1" x14ac:dyDescent="0.4">
      <c r="A152" s="190"/>
      <c r="B152" s="191"/>
      <c r="C152" s="191"/>
      <c r="D152" s="192"/>
      <c r="E152" s="205" t="str">
        <f>IF((SUM(E147:E150))&gt;E151,"Please check funding above","")</f>
        <v/>
      </c>
      <c r="K152" s="206">
        <f>I151</f>
        <v>0</v>
      </c>
      <c r="L152" s="207" t="s">
        <v>147</v>
      </c>
    </row>
    <row r="153" spans="1:12" x14ac:dyDescent="0.35">
      <c r="A153" s="64"/>
      <c r="B153" s="65"/>
      <c r="C153" s="66"/>
    </row>
    <row r="154" spans="1:12" ht="15.5" x14ac:dyDescent="0.35">
      <c r="A154" s="18" t="s">
        <v>33</v>
      </c>
      <c r="B154" s="19"/>
      <c r="C154" s="19"/>
      <c r="D154" s="19"/>
      <c r="E154" s="19"/>
      <c r="F154" s="19"/>
      <c r="G154" s="19"/>
      <c r="H154" s="19"/>
      <c r="I154" s="19"/>
      <c r="J154" s="67"/>
      <c r="K154" s="68"/>
      <c r="L154" s="69"/>
    </row>
    <row r="155" spans="1:12" s="185" customFormat="1" ht="27.75" customHeight="1" x14ac:dyDescent="0.35">
      <c r="A155"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155" s="348"/>
      <c r="C155" s="348"/>
      <c r="D155" s="348"/>
      <c r="E155" s="348"/>
      <c r="F155" s="348"/>
      <c r="G155" s="348"/>
      <c r="H155" s="348"/>
      <c r="I155" s="348"/>
      <c r="J155" s="348"/>
      <c r="K155" s="348"/>
      <c r="L155" s="349"/>
    </row>
    <row r="156" spans="1:12" s="185" customFormat="1" ht="15.5" x14ac:dyDescent="0.35">
      <c r="A156"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156" s="21"/>
      <c r="C156" s="21"/>
      <c r="D156" s="21"/>
      <c r="E156" s="21"/>
      <c r="F156" s="21"/>
      <c r="G156" s="21"/>
      <c r="H156" s="21"/>
      <c r="I156" s="21"/>
      <c r="J156" s="22"/>
      <c r="K156" s="23"/>
      <c r="L156" s="70"/>
    </row>
    <row r="157" spans="1:12" s="185" customFormat="1" ht="15.5" x14ac:dyDescent="0.35">
      <c r="A157" s="24" t="str">
        <f>Master!$B$32</f>
        <v>By signing this report, I certify that, at time of submission, "YTD Units", "YTD Earnings", "YTD Paid Amounts", and "Amount Due" takes into consideration that DCF is the payer of last resort and do not include units that can be billed to other funding sources.</v>
      </c>
      <c r="B157" s="21"/>
      <c r="C157" s="21"/>
      <c r="D157" s="21"/>
      <c r="E157" s="21"/>
      <c r="F157" s="21"/>
      <c r="G157" s="21"/>
      <c r="H157" s="21"/>
      <c r="I157" s="21"/>
      <c r="J157" s="22"/>
      <c r="K157" s="23"/>
      <c r="L157" s="70"/>
    </row>
    <row r="158" spans="1:12" ht="15.5" x14ac:dyDescent="0.35">
      <c r="A158" s="24"/>
      <c r="B158" s="25"/>
      <c r="C158" s="25"/>
      <c r="D158" s="25"/>
      <c r="E158" s="25"/>
      <c r="F158" s="25"/>
      <c r="G158" s="25"/>
      <c r="H158" s="25"/>
      <c r="I158" s="25"/>
      <c r="J158" s="22"/>
      <c r="K158" s="23"/>
      <c r="L158" s="70"/>
    </row>
    <row r="159" spans="1:12" ht="15.5" x14ac:dyDescent="0.35">
      <c r="A159" s="332">
        <f>Master!$B$35</f>
        <v>0</v>
      </c>
      <c r="B159" s="333"/>
      <c r="C159" s="71"/>
      <c r="D159" s="333">
        <f>Master!$E$35</f>
        <v>0</v>
      </c>
      <c r="E159" s="333"/>
      <c r="F159" s="71"/>
      <c r="G159" s="72">
        <f>Master!$G$35</f>
        <v>0</v>
      </c>
      <c r="H159" s="21"/>
      <c r="I159" s="21"/>
      <c r="J159" s="22"/>
      <c r="K159" s="23"/>
      <c r="L159" s="70"/>
    </row>
    <row r="160" spans="1:12" ht="15.5" x14ac:dyDescent="0.35">
      <c r="A160" s="73" t="s">
        <v>34</v>
      </c>
      <c r="B160" s="74"/>
      <c r="C160" s="31"/>
      <c r="D160" s="30" t="s">
        <v>35</v>
      </c>
      <c r="E160" s="31"/>
      <c r="F160" s="75"/>
      <c r="G160" s="30" t="s">
        <v>36</v>
      </c>
      <c r="H160" s="75"/>
      <c r="I160" s="75"/>
      <c r="J160" s="76"/>
      <c r="K160" s="77"/>
      <c r="L160" s="78"/>
    </row>
    <row r="161" spans="1:3" x14ac:dyDescent="0.35">
      <c r="A161" s="64"/>
      <c r="B161" s="65"/>
      <c r="C161" s="66"/>
    </row>
    <row r="162" spans="1:3" x14ac:dyDescent="0.35">
      <c r="A162" s="64"/>
      <c r="B162" s="65"/>
      <c r="C162" s="66"/>
    </row>
    <row r="163" spans="1:3" x14ac:dyDescent="0.35">
      <c r="A163" s="64"/>
      <c r="B163" s="65"/>
      <c r="C163" s="66"/>
    </row>
    <row r="164" spans="1:3" x14ac:dyDescent="0.35">
      <c r="A164" s="64"/>
      <c r="B164" s="65"/>
      <c r="C164" s="66"/>
    </row>
    <row r="165" spans="1:3" x14ac:dyDescent="0.35">
      <c r="A165" s="64"/>
      <c r="B165" s="65"/>
      <c r="C165" s="66"/>
    </row>
    <row r="166" spans="1:3" x14ac:dyDescent="0.35">
      <c r="A166" s="64"/>
      <c r="B166" s="65"/>
      <c r="C166" s="66"/>
    </row>
    <row r="167" spans="1:3" x14ac:dyDescent="0.35">
      <c r="A167" s="81"/>
      <c r="B167" s="65"/>
      <c r="C167" s="65"/>
    </row>
    <row r="168" spans="1:3" x14ac:dyDescent="0.35">
      <c r="A168" s="79"/>
      <c r="B168" s="80"/>
      <c r="C168" s="80"/>
    </row>
    <row r="169" spans="1:3" x14ac:dyDescent="0.35">
      <c r="A169" s="64"/>
      <c r="B169" s="65"/>
      <c r="C169" s="66"/>
    </row>
    <row r="170" spans="1:3" x14ac:dyDescent="0.35">
      <c r="A170" s="64"/>
      <c r="B170" s="65"/>
      <c r="C170" s="66"/>
    </row>
    <row r="171" spans="1:3" x14ac:dyDescent="0.35">
      <c r="A171" s="64"/>
      <c r="B171" s="65"/>
      <c r="C171" s="66"/>
    </row>
    <row r="172" spans="1:3" x14ac:dyDescent="0.35">
      <c r="A172" s="64"/>
      <c r="B172" s="65"/>
      <c r="C172" s="66"/>
    </row>
    <row r="173" spans="1:3" x14ac:dyDescent="0.35">
      <c r="A173" s="64"/>
      <c r="B173" s="65"/>
      <c r="C173" s="66"/>
    </row>
    <row r="174" spans="1:3" x14ac:dyDescent="0.35">
      <c r="A174" s="64"/>
      <c r="B174" s="65"/>
      <c r="C174" s="66"/>
    </row>
    <row r="175" spans="1:3" x14ac:dyDescent="0.35">
      <c r="A175" s="79"/>
      <c r="B175" s="66"/>
      <c r="C175" s="66"/>
    </row>
    <row r="176" spans="1:3" x14ac:dyDescent="0.35">
      <c r="A176" s="79"/>
      <c r="B176" s="80"/>
      <c r="C176" s="80"/>
    </row>
    <row r="177" spans="1:3" x14ac:dyDescent="0.35">
      <c r="A177" s="64"/>
      <c r="B177" s="65"/>
      <c r="C177" s="66"/>
    </row>
    <row r="178" spans="1:3" x14ac:dyDescent="0.35">
      <c r="A178" s="64"/>
      <c r="B178" s="65"/>
      <c r="C178" s="66"/>
    </row>
    <row r="179" spans="1:3" x14ac:dyDescent="0.35">
      <c r="A179" s="79"/>
      <c r="B179" s="66"/>
      <c r="C179" s="66"/>
    </row>
    <row r="180" spans="1:3" x14ac:dyDescent="0.35">
      <c r="A180" s="79"/>
      <c r="B180" s="80"/>
      <c r="C180" s="80"/>
    </row>
    <row r="181" spans="1:3" x14ac:dyDescent="0.35">
      <c r="A181" s="64"/>
      <c r="B181" s="65"/>
      <c r="C181" s="66"/>
    </row>
    <row r="182" spans="1:3" x14ac:dyDescent="0.35">
      <c r="A182" s="64"/>
      <c r="B182" s="65"/>
      <c r="C182" s="66"/>
    </row>
    <row r="183" spans="1:3" x14ac:dyDescent="0.35">
      <c r="A183" s="64"/>
      <c r="B183" s="65"/>
      <c r="C183" s="66"/>
    </row>
    <row r="184" spans="1:3" x14ac:dyDescent="0.35">
      <c r="A184" s="64"/>
      <c r="B184" s="65"/>
      <c r="C184" s="66"/>
    </row>
    <row r="185" spans="1:3" x14ac:dyDescent="0.35">
      <c r="A185" s="64"/>
      <c r="B185" s="65"/>
      <c r="C185" s="66"/>
    </row>
    <row r="186" spans="1:3" x14ac:dyDescent="0.35">
      <c r="A186" s="64"/>
      <c r="B186" s="65"/>
      <c r="C186" s="65"/>
    </row>
    <row r="187" spans="1:3" x14ac:dyDescent="0.35">
      <c r="A187" s="82"/>
      <c r="B187" s="121"/>
      <c r="C187" s="80"/>
    </row>
    <row r="188" spans="1:3" x14ac:dyDescent="0.35">
      <c r="A188" s="82"/>
      <c r="B188" s="80"/>
      <c r="C188" s="80"/>
    </row>
    <row r="189" spans="1:3" x14ac:dyDescent="0.35">
      <c r="A189" s="64"/>
      <c r="B189" s="65"/>
      <c r="C189" s="66"/>
    </row>
    <row r="190" spans="1:3" x14ac:dyDescent="0.35">
      <c r="A190" s="64"/>
      <c r="B190" s="65"/>
      <c r="C190" s="66"/>
    </row>
    <row r="191" spans="1:3" x14ac:dyDescent="0.35">
      <c r="A191" s="64"/>
      <c r="B191" s="66"/>
      <c r="C191" s="66"/>
    </row>
    <row r="192" spans="1:3" x14ac:dyDescent="0.35">
      <c r="A192" s="64"/>
      <c r="B192" s="65"/>
      <c r="C192" s="66"/>
    </row>
    <row r="193" spans="1:3" x14ac:dyDescent="0.35">
      <c r="A193" s="64"/>
      <c r="B193" s="65"/>
      <c r="C193" s="66"/>
    </row>
    <row r="194" spans="1:3" x14ac:dyDescent="0.35">
      <c r="A194" s="64"/>
      <c r="B194" s="65"/>
      <c r="C194" s="66"/>
    </row>
    <row r="195" spans="1:3" x14ac:dyDescent="0.35">
      <c r="A195" s="64"/>
      <c r="B195" s="66"/>
      <c r="C195" s="66"/>
    </row>
    <row r="196" spans="1:3" x14ac:dyDescent="0.35">
      <c r="A196" s="64"/>
      <c r="B196" s="66"/>
      <c r="C196" s="66"/>
    </row>
    <row r="197" spans="1:3" x14ac:dyDescent="0.35">
      <c r="A197" s="64"/>
      <c r="B197" s="66"/>
      <c r="C197" s="66"/>
    </row>
    <row r="198" spans="1:3" x14ac:dyDescent="0.35">
      <c r="A198" s="64"/>
      <c r="B198" s="66"/>
      <c r="C198" s="66"/>
    </row>
    <row r="199" spans="1:3" x14ac:dyDescent="0.35">
      <c r="A199" s="64"/>
      <c r="B199" s="65"/>
      <c r="C199" s="66"/>
    </row>
    <row r="200" spans="1:3" x14ac:dyDescent="0.35">
      <c r="A200" s="64"/>
      <c r="B200" s="65"/>
      <c r="C200" s="66"/>
    </row>
    <row r="201" spans="1:3" x14ac:dyDescent="0.35">
      <c r="A201" s="64"/>
      <c r="B201" s="65"/>
      <c r="C201" s="66"/>
    </row>
    <row r="202" spans="1:3" x14ac:dyDescent="0.35">
      <c r="A202" s="64"/>
      <c r="B202" s="65"/>
      <c r="C202" s="66"/>
    </row>
    <row r="203" spans="1:3" x14ac:dyDescent="0.35">
      <c r="A203" s="64"/>
      <c r="B203" s="66"/>
      <c r="C203" s="66"/>
    </row>
    <row r="204" spans="1:3" x14ac:dyDescent="0.35">
      <c r="A204" s="64"/>
      <c r="B204" s="66"/>
      <c r="C204" s="66"/>
    </row>
    <row r="205" spans="1:3" x14ac:dyDescent="0.35">
      <c r="A205" s="64"/>
      <c r="B205" s="66"/>
      <c r="C205" s="66"/>
    </row>
    <row r="206" spans="1:3" x14ac:dyDescent="0.35">
      <c r="A206" s="64"/>
      <c r="B206" s="65"/>
      <c r="C206" s="66"/>
    </row>
    <row r="207" spans="1:3" x14ac:dyDescent="0.35">
      <c r="A207" s="64"/>
      <c r="B207" s="66"/>
      <c r="C207" s="66"/>
    </row>
    <row r="208" spans="1:3" x14ac:dyDescent="0.35">
      <c r="A208" s="84"/>
      <c r="B208" s="122"/>
      <c r="C208" s="85"/>
    </row>
    <row r="209" spans="1:3" x14ac:dyDescent="0.35">
      <c r="A209" s="64"/>
      <c r="B209" s="66"/>
      <c r="C209" s="66"/>
    </row>
    <row r="210" spans="1:3" x14ac:dyDescent="0.35">
      <c r="A210" s="64"/>
      <c r="B210" s="65"/>
      <c r="C210" s="66"/>
    </row>
    <row r="211" spans="1:3" x14ac:dyDescent="0.35">
      <c r="A211" s="83"/>
      <c r="B211" s="123"/>
      <c r="C211" s="124"/>
    </row>
    <row r="212" spans="1:3" x14ac:dyDescent="0.35">
      <c r="A212" s="79"/>
      <c r="B212" s="123"/>
      <c r="C212" s="124"/>
    </row>
    <row r="213" spans="1:3" x14ac:dyDescent="0.35">
      <c r="A213" s="83"/>
      <c r="B213" s="66"/>
      <c r="C213" s="124"/>
    </row>
    <row r="214" spans="1:3" x14ac:dyDescent="0.35">
      <c r="A214" s="83"/>
      <c r="B214" s="66"/>
      <c r="C214" s="124"/>
    </row>
    <row r="215" spans="1:3" x14ac:dyDescent="0.35">
      <c r="A215" s="79"/>
      <c r="B215" s="123"/>
      <c r="C215" s="124"/>
    </row>
  </sheetData>
  <sheetProtection algorithmName="SHA-512" hashValue="DnXOmaQN3pxCAulhp6U9mcrfYszBYVQNJRRiwuXMjC2/EgPQIvzrDYA+1c7sIx5GjM2qE37ho0s4sd1uRHsC1g==" saltValue="CV8Agq5apkHgr+pL80weHw==" spinCount="100000" sheet="1" objects="1" scenarios="1" formatCells="0" formatColumns="0" formatRows="0"/>
  <mergeCells count="14">
    <mergeCell ref="A159:B159"/>
    <mergeCell ref="D159:E159"/>
    <mergeCell ref="F1:I1"/>
    <mergeCell ref="F2:I2"/>
    <mergeCell ref="C1:E1"/>
    <mergeCell ref="C2:E2"/>
    <mergeCell ref="C3:E3"/>
    <mergeCell ref="F3:I3"/>
    <mergeCell ref="C4:E4"/>
    <mergeCell ref="C5:E5"/>
    <mergeCell ref="C6:E6"/>
    <mergeCell ref="C7:E7"/>
    <mergeCell ref="C8:E8"/>
    <mergeCell ref="A155:L155"/>
  </mergeCells>
  <conditionalFormatting sqref="K24">
    <cfRule type="cellIs" dxfId="18" priority="7" operator="greaterThan">
      <formula>K25</formula>
    </cfRule>
  </conditionalFormatting>
  <conditionalFormatting sqref="K94">
    <cfRule type="cellIs" dxfId="17" priority="6" operator="greaterThan">
      <formula>K95</formula>
    </cfRule>
  </conditionalFormatting>
  <conditionalFormatting sqref="K151">
    <cfRule type="cellIs" dxfId="16" priority="5" operator="greaterThan">
      <formula>K152</formula>
    </cfRule>
  </conditionalFormatting>
  <conditionalFormatting sqref="K124">
    <cfRule type="cellIs" dxfId="15" priority="4" operator="greaterThan">
      <formula>K125</formula>
    </cfRule>
  </conditionalFormatting>
  <conditionalFormatting sqref="K129">
    <cfRule type="cellIs" dxfId="14" priority="3" operator="greaterThan">
      <formula>K130</formula>
    </cfRule>
  </conditionalFormatting>
  <conditionalFormatting sqref="K134">
    <cfRule type="cellIs" dxfId="13" priority="2" operator="greaterThan">
      <formula>K135</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2 K28:K36 K41:K50 K88:K89 K62:K63 K65:K67 K74:K77 K53:K60 K147:K149 K127 K97:K122 K132 K137:K139">
      <formula1>IF(K15&lt;=MIN(I15,J15), TRUE, FALSE)</formula1>
    </dataValidation>
  </dataValidations>
  <hyperlinks>
    <hyperlink ref="L1" location="Master!A1" display="(Return to Master Tab)"/>
  </hyperlinks>
  <pageMargins left="0.7" right="0.7" top="0.75" bottom="0.75" header="0.3" footer="0.3"/>
  <pageSetup scale="40" orientation="portrait" horizontalDpi="4294967293" r:id="rId1"/>
  <extLst>
    <ext xmlns:x14="http://schemas.microsoft.com/office/spreadsheetml/2009/9/main" uri="{78C0D931-6437-407d-A8EE-F0AAD7539E65}">
      <x14:conditionalFormattings>
        <x14:conditionalFormatting xmlns:xm="http://schemas.microsoft.com/office/excel/2006/main">
          <x14:cfRule type="cellIs" priority="1" operator="greaterThan" id="{21206346-1ED5-4BB8-B81D-720338B7A607}">
            <xm:f>'AMH Special Funding Inv.'!$K$125</xm:f>
            <x14:dxf>
              <fill>
                <patternFill>
                  <bgColor rgb="FFFFC7CE"/>
                </patternFill>
              </fill>
            </x14:dxf>
          </x14:cfRule>
          <xm:sqref>K141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23"/>
  <sheetViews>
    <sheetView showGridLines="0" showZeros="0" zoomScaleNormal="100" workbookViewId="0">
      <pane ySplit="12" topLeftCell="A19" activePane="bottomLeft" state="frozen"/>
      <selection activeCell="N76" sqref="N76"/>
      <selection pane="bottomLeft" activeCell="P1" sqref="P1"/>
    </sheetView>
  </sheetViews>
  <sheetFormatPr defaultColWidth="9.08984375" defaultRowHeight="14.5" x14ac:dyDescent="0.35"/>
  <cols>
    <col min="1" max="1" width="13.6328125" style="37" bestFit="1" customWidth="1"/>
    <col min="2" max="2" width="35.26953125" style="37" customWidth="1"/>
    <col min="3" max="3" width="18.26953125" style="42" bestFit="1" customWidth="1"/>
    <col min="4" max="4" width="9.26953125" style="42" customWidth="1"/>
    <col min="5" max="5" width="16.08984375" style="37" bestFit="1" customWidth="1"/>
    <col min="6" max="6" width="12.08984375" style="37" bestFit="1" customWidth="1"/>
    <col min="7" max="7" width="16.08984375" style="37" customWidth="1"/>
    <col min="8" max="8" width="12" style="37" customWidth="1"/>
    <col min="9" max="9" width="13.6328125" style="37" customWidth="1"/>
    <col min="10" max="10" width="12.6328125" style="37" customWidth="1"/>
    <col min="11" max="11" width="12.7265625" style="37" customWidth="1"/>
    <col min="12" max="15" width="12.7265625" style="185" customWidth="1"/>
    <col min="16" max="17" width="14.26953125" style="37" customWidth="1"/>
    <col min="18" max="18" width="13.6328125" style="37" customWidth="1"/>
    <col min="19" max="16384" width="9.08984375" style="37"/>
  </cols>
  <sheetData>
    <row r="1" spans="1:17" x14ac:dyDescent="0.35">
      <c r="A1" s="35" t="str">
        <f>Master!A3</f>
        <v xml:space="preserve">a. </v>
      </c>
      <c r="B1" s="35" t="str">
        <f>Master!B3</f>
        <v>Agency Name:</v>
      </c>
      <c r="C1" s="343">
        <f>Master!C3</f>
        <v>0</v>
      </c>
      <c r="D1" s="343"/>
      <c r="E1" s="343"/>
      <c r="F1" s="343"/>
      <c r="G1" s="344" t="s">
        <v>199</v>
      </c>
      <c r="H1" s="344"/>
      <c r="I1" s="344"/>
      <c r="J1" s="344"/>
      <c r="P1" s="38" t="s">
        <v>39</v>
      </c>
    </row>
    <row r="2" spans="1:17" x14ac:dyDescent="0.35">
      <c r="A2" s="35" t="str">
        <f>Master!A4</f>
        <v xml:space="preserve">b. </v>
      </c>
      <c r="B2" s="35" t="str">
        <f>Master!B4</f>
        <v>Contract No.:</v>
      </c>
      <c r="C2" s="345">
        <f>Master!C4</f>
        <v>0</v>
      </c>
      <c r="D2" s="345"/>
      <c r="E2" s="345"/>
      <c r="F2" s="345"/>
      <c r="G2" s="344" t="s">
        <v>40</v>
      </c>
      <c r="H2" s="344"/>
      <c r="I2" s="344"/>
      <c r="J2" s="344"/>
      <c r="P2" s="39" t="str">
        <f>Master!$G$1</f>
        <v>Rev.05/04/2018</v>
      </c>
    </row>
    <row r="3" spans="1:17" x14ac:dyDescent="0.35">
      <c r="A3" s="35" t="str">
        <f>Master!A5</f>
        <v xml:space="preserve">c. </v>
      </c>
      <c r="B3" s="35" t="str">
        <f>Master!B5</f>
        <v>Month/Year of :</v>
      </c>
      <c r="C3" s="346">
        <f>Master!C5</f>
        <v>0</v>
      </c>
      <c r="D3" s="346"/>
      <c r="E3" s="346"/>
      <c r="F3" s="346"/>
      <c r="I3" s="40"/>
      <c r="P3" s="39" t="str">
        <f>Master!$G$2</f>
        <v>Version: 3.4.16</v>
      </c>
    </row>
    <row r="4" spans="1:17" x14ac:dyDescent="0.35">
      <c r="A4" s="35" t="str">
        <f>Master!A6</f>
        <v xml:space="preserve">d.  </v>
      </c>
      <c r="B4" s="35" t="str">
        <f>Master!B6</f>
        <v># months in the contract:</v>
      </c>
      <c r="C4" s="345">
        <f>Master!C6</f>
        <v>0</v>
      </c>
      <c r="D4" s="345"/>
      <c r="E4" s="345"/>
      <c r="F4" s="345"/>
      <c r="I4" s="40"/>
    </row>
    <row r="5" spans="1:17" x14ac:dyDescent="0.35">
      <c r="A5" s="35" t="str">
        <f>Master!A7</f>
        <v>e.</v>
      </c>
      <c r="B5" s="35" t="str">
        <f>Master!B7</f>
        <v># months remaining (including month in c.):</v>
      </c>
      <c r="C5" s="345">
        <f>Master!C7</f>
        <v>0</v>
      </c>
      <c r="D5" s="345"/>
      <c r="E5" s="345"/>
      <c r="F5" s="345"/>
    </row>
    <row r="6" spans="1:17" x14ac:dyDescent="0.35">
      <c r="A6" s="35" t="str">
        <f>Master!A8</f>
        <v xml:space="preserve">f.  </v>
      </c>
      <c r="B6" s="35" t="str">
        <f>Master!B8</f>
        <v># months incurred (including month in c.):</v>
      </c>
      <c r="C6" s="345">
        <f>Master!C8</f>
        <v>0</v>
      </c>
      <c r="D6" s="345"/>
      <c r="E6" s="345"/>
      <c r="F6" s="345"/>
    </row>
    <row r="7" spans="1:17" x14ac:dyDescent="0.35">
      <c r="A7" s="35" t="str">
        <f>Master!A9</f>
        <v xml:space="preserve">g.  </v>
      </c>
      <c r="B7" s="35" t="str">
        <f>Master!B9</f>
        <v>Federal ID:</v>
      </c>
      <c r="C7" s="345">
        <f>Master!C9</f>
        <v>0</v>
      </c>
      <c r="D7" s="345"/>
      <c r="E7" s="345"/>
      <c r="F7" s="345"/>
    </row>
    <row r="8" spans="1:17" x14ac:dyDescent="0.35">
      <c r="A8" s="35" t="str">
        <f>Master!A10</f>
        <v>h.</v>
      </c>
      <c r="B8" s="35" t="str">
        <f>Master!B10</f>
        <v>Address:</v>
      </c>
      <c r="C8" s="345">
        <f>Master!C10</f>
        <v>0</v>
      </c>
      <c r="D8" s="345"/>
      <c r="E8" s="345"/>
      <c r="F8" s="345"/>
      <c r="G8" s="41"/>
      <c r="H8" s="41"/>
      <c r="I8" s="41"/>
      <c r="J8" s="41"/>
    </row>
    <row r="9" spans="1:17" x14ac:dyDescent="0.35">
      <c r="K9" s="350" t="s">
        <v>41</v>
      </c>
      <c r="L9" s="345"/>
      <c r="M9" s="345"/>
      <c r="N9" s="345"/>
      <c r="O9" s="351"/>
      <c r="P9" s="43" t="s">
        <v>42</v>
      </c>
      <c r="Q9" s="43" t="s">
        <v>43</v>
      </c>
    </row>
    <row r="10" spans="1:17" ht="65" x14ac:dyDescent="0.35">
      <c r="A10" s="44" t="s">
        <v>226</v>
      </c>
      <c r="B10" s="44" t="s">
        <v>224</v>
      </c>
      <c r="C10" s="44" t="s">
        <v>44</v>
      </c>
      <c r="D10" s="44" t="s">
        <v>45</v>
      </c>
      <c r="E10" s="44" t="s">
        <v>46</v>
      </c>
      <c r="F10" s="44" t="s">
        <v>47</v>
      </c>
      <c r="G10" s="45" t="s">
        <v>48</v>
      </c>
      <c r="H10" s="45" t="s">
        <v>49</v>
      </c>
      <c r="I10" s="45" t="s">
        <v>50</v>
      </c>
      <c r="J10" s="44" t="s">
        <v>51</v>
      </c>
      <c r="K10" s="44" t="s">
        <v>182</v>
      </c>
      <c r="L10" s="186" t="s">
        <v>366</v>
      </c>
      <c r="M10" s="186" t="s">
        <v>364</v>
      </c>
      <c r="N10" s="186" t="s">
        <v>368</v>
      </c>
      <c r="O10" s="186" t="s">
        <v>319</v>
      </c>
      <c r="P10" s="44" t="s">
        <v>56</v>
      </c>
      <c r="Q10" s="44" t="s">
        <v>57</v>
      </c>
    </row>
    <row r="11" spans="1:17" x14ac:dyDescent="0.35">
      <c r="A11" s="46"/>
      <c r="B11" s="46"/>
      <c r="C11" s="46"/>
      <c r="D11" s="46"/>
      <c r="E11" s="46"/>
      <c r="F11" s="46"/>
      <c r="G11" s="47" t="s">
        <v>58</v>
      </c>
      <c r="H11" s="47"/>
      <c r="I11" s="47"/>
      <c r="J11" s="48"/>
      <c r="K11" s="48" t="s">
        <v>200</v>
      </c>
      <c r="L11" s="48" t="s">
        <v>367</v>
      </c>
      <c r="M11" s="48" t="s">
        <v>365</v>
      </c>
      <c r="N11" s="48" t="s">
        <v>369</v>
      </c>
      <c r="O11" s="48" t="s">
        <v>318</v>
      </c>
      <c r="P11" s="48" t="s">
        <v>201</v>
      </c>
      <c r="Q11" s="48" t="s">
        <v>64</v>
      </c>
    </row>
    <row r="12" spans="1:17" x14ac:dyDescent="0.35">
      <c r="A12" s="49" t="s">
        <v>65</v>
      </c>
      <c r="B12" s="49" t="s">
        <v>66</v>
      </c>
      <c r="C12" s="49" t="s">
        <v>67</v>
      </c>
      <c r="D12" s="49" t="s">
        <v>68</v>
      </c>
      <c r="E12" s="49" t="s">
        <v>69</v>
      </c>
      <c r="F12" s="49" t="s">
        <v>70</v>
      </c>
      <c r="G12" s="49" t="s">
        <v>71</v>
      </c>
      <c r="H12" s="49" t="s">
        <v>72</v>
      </c>
      <c r="I12" s="49" t="s">
        <v>73</v>
      </c>
      <c r="J12" s="49" t="s">
        <v>74</v>
      </c>
      <c r="K12" s="49" t="s">
        <v>75</v>
      </c>
      <c r="L12" s="49"/>
      <c r="M12" s="49"/>
      <c r="N12" s="49"/>
      <c r="O12" s="49" t="s">
        <v>76</v>
      </c>
      <c r="P12" s="49" t="s">
        <v>77</v>
      </c>
      <c r="Q12" s="49" t="s">
        <v>78</v>
      </c>
    </row>
    <row r="13" spans="1:17" x14ac:dyDescent="0.35">
      <c r="A13" s="50"/>
      <c r="B13" s="50"/>
      <c r="C13" s="50"/>
      <c r="D13" s="50"/>
      <c r="E13" s="50"/>
      <c r="F13" s="50"/>
      <c r="G13" s="50"/>
      <c r="H13" s="50"/>
      <c r="I13" s="50"/>
      <c r="J13" s="50"/>
      <c r="K13" s="50"/>
      <c r="L13" s="50"/>
      <c r="M13" s="50"/>
      <c r="N13" s="50"/>
      <c r="O13" s="50"/>
      <c r="P13" s="50"/>
    </row>
    <row r="14" spans="1:17" x14ac:dyDescent="0.35">
      <c r="A14" s="50"/>
      <c r="B14" s="139" t="s">
        <v>81</v>
      </c>
      <c r="C14" s="50"/>
      <c r="D14" s="50"/>
      <c r="E14" s="50"/>
      <c r="F14" s="50"/>
      <c r="G14" s="50"/>
      <c r="H14" s="50"/>
      <c r="I14" s="50"/>
      <c r="J14" s="50"/>
      <c r="K14" s="50"/>
      <c r="L14" s="50"/>
      <c r="M14" s="50"/>
      <c r="N14" s="50"/>
      <c r="O14" s="50"/>
      <c r="P14" s="50"/>
    </row>
    <row r="15" spans="1:17" x14ac:dyDescent="0.35">
      <c r="A15" s="53">
        <v>18</v>
      </c>
      <c r="B15" s="61" t="s">
        <v>82</v>
      </c>
      <c r="C15" s="55" t="s">
        <v>83</v>
      </c>
      <c r="D15" s="55" t="s">
        <v>84</v>
      </c>
      <c r="E15" s="55" t="s">
        <v>85</v>
      </c>
      <c r="F15" s="56" t="s">
        <v>85</v>
      </c>
      <c r="G15" s="57"/>
      <c r="H15" s="57"/>
      <c r="I15" s="57"/>
      <c r="J15" s="58">
        <f>SUM(H15:I15)</f>
        <v>0</v>
      </c>
      <c r="K15" s="59"/>
      <c r="L15" s="59"/>
      <c r="M15" s="59"/>
      <c r="N15" s="59"/>
      <c r="O15" s="59"/>
      <c r="P15" s="165">
        <f t="shared" ref="P15:P23" si="0">G15-J15-K15-O15-L15-M15-N15</f>
        <v>0</v>
      </c>
      <c r="Q15" s="57"/>
    </row>
    <row r="16" spans="1:17" x14ac:dyDescent="0.35">
      <c r="A16" s="53">
        <v>19</v>
      </c>
      <c r="B16" s="61" t="s">
        <v>86</v>
      </c>
      <c r="C16" s="55" t="s">
        <v>83</v>
      </c>
      <c r="D16" s="55" t="s">
        <v>84</v>
      </c>
      <c r="E16" s="55" t="s">
        <v>85</v>
      </c>
      <c r="F16" s="56" t="s">
        <v>85</v>
      </c>
      <c r="G16" s="57"/>
      <c r="H16" s="57"/>
      <c r="I16" s="57"/>
      <c r="J16" s="58">
        <f t="shared" ref="J16:J23" si="1">SUM(H16:I16)</f>
        <v>0</v>
      </c>
      <c r="K16" s="59"/>
      <c r="L16" s="59"/>
      <c r="M16" s="59"/>
      <c r="N16" s="59"/>
      <c r="O16" s="59"/>
      <c r="P16" s="165">
        <f t="shared" si="0"/>
        <v>0</v>
      </c>
      <c r="Q16" s="57"/>
    </row>
    <row r="17" spans="1:19" x14ac:dyDescent="0.35">
      <c r="A17" s="53">
        <v>20</v>
      </c>
      <c r="B17" s="61" t="s">
        <v>87</v>
      </c>
      <c r="C17" s="55" t="s">
        <v>83</v>
      </c>
      <c r="D17" s="55" t="s">
        <v>84</v>
      </c>
      <c r="E17" s="55" t="s">
        <v>85</v>
      </c>
      <c r="F17" s="56" t="s">
        <v>85</v>
      </c>
      <c r="G17" s="57"/>
      <c r="H17" s="57"/>
      <c r="I17" s="57"/>
      <c r="J17" s="58">
        <f t="shared" si="1"/>
        <v>0</v>
      </c>
      <c r="K17" s="59"/>
      <c r="L17" s="59"/>
      <c r="M17" s="59"/>
      <c r="N17" s="59"/>
      <c r="O17" s="59"/>
      <c r="P17" s="165">
        <f t="shared" si="0"/>
        <v>0</v>
      </c>
      <c r="Q17" s="57"/>
    </row>
    <row r="18" spans="1:19" x14ac:dyDescent="0.35">
      <c r="A18" s="53">
        <v>21</v>
      </c>
      <c r="B18" s="61" t="s">
        <v>88</v>
      </c>
      <c r="C18" s="55" t="s">
        <v>83</v>
      </c>
      <c r="D18" s="55" t="s">
        <v>84</v>
      </c>
      <c r="E18" s="55" t="s">
        <v>85</v>
      </c>
      <c r="F18" s="56" t="s">
        <v>85</v>
      </c>
      <c r="G18" s="57"/>
      <c r="H18" s="57"/>
      <c r="I18" s="57"/>
      <c r="J18" s="58">
        <f t="shared" si="1"/>
        <v>0</v>
      </c>
      <c r="K18" s="59"/>
      <c r="L18" s="59"/>
      <c r="M18" s="59"/>
      <c r="N18" s="59"/>
      <c r="O18" s="59"/>
      <c r="P18" s="165">
        <f t="shared" si="0"/>
        <v>0</v>
      </c>
      <c r="Q18" s="57"/>
    </row>
    <row r="19" spans="1:19" x14ac:dyDescent="0.35">
      <c r="A19" s="53">
        <v>36</v>
      </c>
      <c r="B19" s="61" t="s">
        <v>89</v>
      </c>
      <c r="C19" s="55" t="s">
        <v>83</v>
      </c>
      <c r="D19" s="55" t="s">
        <v>84</v>
      </c>
      <c r="E19" s="55" t="s">
        <v>85</v>
      </c>
      <c r="F19" s="55" t="s">
        <v>85</v>
      </c>
      <c r="G19" s="57"/>
      <c r="H19" s="57"/>
      <c r="I19" s="57"/>
      <c r="J19" s="58">
        <f t="shared" si="1"/>
        <v>0</v>
      </c>
      <c r="K19" s="59"/>
      <c r="L19" s="59"/>
      <c r="M19" s="59"/>
      <c r="N19" s="59"/>
      <c r="O19" s="59"/>
      <c r="P19" s="165">
        <f t="shared" si="0"/>
        <v>0</v>
      </c>
      <c r="Q19" s="57"/>
    </row>
    <row r="20" spans="1:19" x14ac:dyDescent="0.35">
      <c r="A20" s="53">
        <v>37</v>
      </c>
      <c r="B20" s="61" t="s">
        <v>90</v>
      </c>
      <c r="C20" s="55" t="s">
        <v>83</v>
      </c>
      <c r="D20" s="55" t="s">
        <v>84</v>
      </c>
      <c r="E20" s="55" t="s">
        <v>85</v>
      </c>
      <c r="F20" s="55" t="s">
        <v>85</v>
      </c>
      <c r="G20" s="57"/>
      <c r="H20" s="57"/>
      <c r="I20" s="57"/>
      <c r="J20" s="58">
        <f t="shared" si="1"/>
        <v>0</v>
      </c>
      <c r="K20" s="59"/>
      <c r="L20" s="59"/>
      <c r="M20" s="59"/>
      <c r="N20" s="59"/>
      <c r="O20" s="59"/>
      <c r="P20" s="165">
        <f t="shared" si="0"/>
        <v>0</v>
      </c>
      <c r="Q20" s="57"/>
    </row>
    <row r="21" spans="1:19" x14ac:dyDescent="0.35">
      <c r="A21" s="53">
        <v>38</v>
      </c>
      <c r="B21" s="54" t="s">
        <v>91</v>
      </c>
      <c r="C21" s="55" t="s">
        <v>83</v>
      </c>
      <c r="D21" s="55" t="s">
        <v>84</v>
      </c>
      <c r="E21" s="55" t="s">
        <v>85</v>
      </c>
      <c r="F21" s="56" t="s">
        <v>85</v>
      </c>
      <c r="G21" s="57"/>
      <c r="H21" s="57"/>
      <c r="I21" s="57"/>
      <c r="J21" s="58">
        <f t="shared" si="1"/>
        <v>0</v>
      </c>
      <c r="K21" s="59"/>
      <c r="L21" s="59"/>
      <c r="M21" s="59"/>
      <c r="N21" s="59"/>
      <c r="O21" s="59"/>
      <c r="P21" s="165">
        <f t="shared" si="0"/>
        <v>0</v>
      </c>
      <c r="Q21" s="57"/>
    </row>
    <row r="22" spans="1:19" x14ac:dyDescent="0.35">
      <c r="A22" s="60"/>
      <c r="B22" s="188"/>
      <c r="C22" s="188"/>
      <c r="D22" s="188"/>
      <c r="E22" s="188"/>
      <c r="F22" s="188"/>
      <c r="G22" s="57"/>
      <c r="H22" s="57"/>
      <c r="I22" s="57"/>
      <c r="J22" s="58">
        <f t="shared" si="1"/>
        <v>0</v>
      </c>
      <c r="K22" s="59"/>
      <c r="L22" s="59"/>
      <c r="M22" s="59"/>
      <c r="N22" s="59"/>
      <c r="O22" s="59"/>
      <c r="P22" s="165">
        <f t="shared" si="0"/>
        <v>0</v>
      </c>
      <c r="Q22" s="57"/>
      <c r="R22" s="141"/>
      <c r="S22" s="142"/>
    </row>
    <row r="23" spans="1:19" x14ac:dyDescent="0.35">
      <c r="A23" s="187"/>
      <c r="B23" s="188"/>
      <c r="C23" s="188"/>
      <c r="D23" s="188"/>
      <c r="E23" s="188"/>
      <c r="F23" s="188"/>
      <c r="G23" s="145"/>
      <c r="H23" s="145"/>
      <c r="I23" s="145"/>
      <c r="J23" s="146">
        <f t="shared" si="1"/>
        <v>0</v>
      </c>
      <c r="K23" s="147"/>
      <c r="L23" s="147"/>
      <c r="M23" s="147"/>
      <c r="N23" s="147"/>
      <c r="O23" s="147"/>
      <c r="P23" s="165">
        <f t="shared" si="0"/>
        <v>0</v>
      </c>
      <c r="Q23" s="145"/>
      <c r="R23" s="141"/>
      <c r="S23" s="142"/>
    </row>
    <row r="24" spans="1:19" ht="5.25" customHeight="1" x14ac:dyDescent="0.35">
      <c r="A24" s="50"/>
      <c r="B24" s="50"/>
      <c r="C24" s="50"/>
      <c r="D24" s="50"/>
      <c r="E24" s="50"/>
      <c r="F24" s="50"/>
      <c r="G24" s="50"/>
      <c r="H24" s="50"/>
      <c r="I24" s="50"/>
      <c r="J24" s="50"/>
      <c r="K24" s="50"/>
      <c r="L24" s="50"/>
      <c r="M24" s="50"/>
      <c r="N24" s="50"/>
      <c r="O24" s="50"/>
      <c r="P24" s="50"/>
      <c r="Q24" s="50"/>
      <c r="R24" s="50"/>
      <c r="S24" s="50"/>
    </row>
    <row r="25" spans="1:19" ht="5.25" customHeight="1" x14ac:dyDescent="0.35">
      <c r="A25" s="50"/>
      <c r="B25" s="50"/>
      <c r="C25" s="50"/>
      <c r="D25" s="50"/>
      <c r="E25" s="50"/>
      <c r="F25" s="50"/>
      <c r="G25" s="50"/>
      <c r="H25" s="50"/>
      <c r="I25" s="50"/>
      <c r="J25" s="50"/>
      <c r="K25" s="50"/>
      <c r="L25" s="50"/>
      <c r="M25" s="50"/>
      <c r="N25" s="50"/>
      <c r="O25" s="50"/>
      <c r="P25" s="50"/>
      <c r="Q25" s="50"/>
      <c r="R25" s="50"/>
      <c r="S25" s="50"/>
    </row>
    <row r="26" spans="1:19" ht="5.25" customHeight="1" x14ac:dyDescent="0.35">
      <c r="A26" s="50"/>
      <c r="B26" s="50"/>
      <c r="C26" s="50"/>
      <c r="D26" s="50"/>
      <c r="E26" s="50"/>
      <c r="F26" s="50"/>
      <c r="G26" s="50"/>
      <c r="H26" s="50"/>
      <c r="I26" s="50"/>
      <c r="J26" s="50"/>
      <c r="K26" s="50"/>
      <c r="L26" s="50"/>
      <c r="M26" s="50"/>
      <c r="N26" s="50"/>
      <c r="O26" s="50"/>
      <c r="P26" s="50"/>
      <c r="Q26" s="50"/>
      <c r="R26" s="50"/>
      <c r="S26" s="50"/>
    </row>
    <row r="27" spans="1:19" ht="15.75" customHeight="1" x14ac:dyDescent="0.35">
      <c r="A27" s="51"/>
      <c r="B27" s="52" t="s">
        <v>92</v>
      </c>
      <c r="C27" s="50"/>
      <c r="D27" s="50"/>
      <c r="E27" s="50"/>
      <c r="F27" s="50"/>
      <c r="G27" s="50"/>
      <c r="H27" s="50"/>
      <c r="I27" s="50"/>
      <c r="J27" s="50"/>
      <c r="K27" s="50"/>
      <c r="L27" s="50"/>
      <c r="M27" s="50"/>
      <c r="N27" s="50"/>
      <c r="O27" s="50"/>
      <c r="P27" s="50"/>
      <c r="Q27" s="50"/>
      <c r="R27" s="50"/>
      <c r="S27" s="50"/>
    </row>
    <row r="28" spans="1:19" x14ac:dyDescent="0.35">
      <c r="A28" s="53">
        <v>29</v>
      </c>
      <c r="B28" s="61" t="s">
        <v>93</v>
      </c>
      <c r="C28" s="55" t="s">
        <v>83</v>
      </c>
      <c r="D28" s="55" t="s">
        <v>84</v>
      </c>
      <c r="E28" s="55" t="s">
        <v>94</v>
      </c>
      <c r="F28" s="56" t="s">
        <v>95</v>
      </c>
      <c r="G28" s="57"/>
      <c r="H28" s="57"/>
      <c r="I28" s="57"/>
      <c r="J28" s="58">
        <f t="shared" ref="J28:J60" si="2">SUM(H28:I28)</f>
        <v>0</v>
      </c>
      <c r="K28" s="59"/>
      <c r="L28" s="59"/>
      <c r="M28" s="59"/>
      <c r="N28" s="59"/>
      <c r="O28" s="59"/>
      <c r="P28" s="165">
        <f t="shared" ref="P28:P60" si="3">G28-J28-K28-O28-L28-M28-N28</f>
        <v>0</v>
      </c>
      <c r="Q28" s="57"/>
    </row>
    <row r="29" spans="1:19" x14ac:dyDescent="0.35">
      <c r="A29" s="53">
        <v>43</v>
      </c>
      <c r="B29" s="61" t="s">
        <v>96</v>
      </c>
      <c r="C29" s="55" t="s">
        <v>83</v>
      </c>
      <c r="D29" s="55" t="s">
        <v>84</v>
      </c>
      <c r="E29" s="55" t="s">
        <v>94</v>
      </c>
      <c r="F29" s="55" t="s">
        <v>95</v>
      </c>
      <c r="G29" s="57"/>
      <c r="H29" s="57"/>
      <c r="I29" s="57"/>
      <c r="J29" s="58">
        <f t="shared" si="2"/>
        <v>0</v>
      </c>
      <c r="K29" s="59"/>
      <c r="L29" s="59"/>
      <c r="M29" s="59"/>
      <c r="N29" s="59"/>
      <c r="O29" s="59"/>
      <c r="P29" s="165">
        <f t="shared" si="3"/>
        <v>0</v>
      </c>
      <c r="Q29" s="57"/>
    </row>
    <row r="30" spans="1:19" x14ac:dyDescent="0.35">
      <c r="A30" s="53">
        <v>1</v>
      </c>
      <c r="B30" s="61" t="s">
        <v>97</v>
      </c>
      <c r="C30" s="55" t="s">
        <v>83</v>
      </c>
      <c r="D30" s="55" t="s">
        <v>84</v>
      </c>
      <c r="E30" s="55" t="s">
        <v>94</v>
      </c>
      <c r="F30" s="55" t="s">
        <v>95</v>
      </c>
      <c r="G30" s="57"/>
      <c r="H30" s="57"/>
      <c r="I30" s="57"/>
      <c r="J30" s="58">
        <f t="shared" si="2"/>
        <v>0</v>
      </c>
      <c r="K30" s="59"/>
      <c r="L30" s="59"/>
      <c r="M30" s="59"/>
      <c r="N30" s="59"/>
      <c r="O30" s="59"/>
      <c r="P30" s="165">
        <f t="shared" si="3"/>
        <v>0</v>
      </c>
      <c r="Q30" s="57"/>
    </row>
    <row r="31" spans="1:19" x14ac:dyDescent="0.35">
      <c r="A31" s="53">
        <v>2</v>
      </c>
      <c r="B31" s="61" t="s">
        <v>98</v>
      </c>
      <c r="C31" s="55" t="s">
        <v>83</v>
      </c>
      <c r="D31" s="55" t="s">
        <v>84</v>
      </c>
      <c r="E31" s="55" t="s">
        <v>94</v>
      </c>
      <c r="F31" s="55" t="s">
        <v>95</v>
      </c>
      <c r="G31" s="57"/>
      <c r="H31" s="57"/>
      <c r="I31" s="57"/>
      <c r="J31" s="58">
        <f t="shared" si="2"/>
        <v>0</v>
      </c>
      <c r="K31" s="57"/>
      <c r="L31" s="57"/>
      <c r="M31" s="57"/>
      <c r="N31" s="57"/>
      <c r="O31" s="59"/>
      <c r="P31" s="165">
        <f t="shared" si="3"/>
        <v>0</v>
      </c>
      <c r="Q31" s="57"/>
    </row>
    <row r="32" spans="1:19" hidden="1" x14ac:dyDescent="0.35">
      <c r="A32" s="53"/>
      <c r="B32" s="61"/>
      <c r="C32" s="55"/>
      <c r="D32" s="55"/>
      <c r="E32" s="55"/>
      <c r="F32" s="55"/>
      <c r="G32" s="57"/>
      <c r="H32" s="57"/>
      <c r="I32" s="57"/>
      <c r="J32" s="58">
        <f t="shared" si="2"/>
        <v>0</v>
      </c>
      <c r="K32" s="59"/>
      <c r="L32" s="59"/>
      <c r="M32" s="59"/>
      <c r="N32" s="59"/>
      <c r="O32" s="59"/>
      <c r="P32" s="165">
        <f t="shared" si="3"/>
        <v>0</v>
      </c>
      <c r="Q32" s="57"/>
    </row>
    <row r="33" spans="1:17" hidden="1" x14ac:dyDescent="0.35">
      <c r="A33" s="53"/>
      <c r="B33" s="61"/>
      <c r="C33" s="55"/>
      <c r="D33" s="55"/>
      <c r="E33" s="55"/>
      <c r="F33" s="55"/>
      <c r="G33" s="57"/>
      <c r="H33" s="57"/>
      <c r="I33" s="57"/>
      <c r="J33" s="58">
        <f t="shared" si="2"/>
        <v>0</v>
      </c>
      <c r="K33" s="59"/>
      <c r="L33" s="59"/>
      <c r="M33" s="59"/>
      <c r="N33" s="59"/>
      <c r="O33" s="59"/>
      <c r="P33" s="165">
        <f t="shared" si="3"/>
        <v>0</v>
      </c>
      <c r="Q33" s="57"/>
    </row>
    <row r="34" spans="1:17" x14ac:dyDescent="0.35">
      <c r="A34" s="53">
        <v>6</v>
      </c>
      <c r="B34" s="54" t="s">
        <v>227</v>
      </c>
      <c r="C34" s="55" t="s">
        <v>83</v>
      </c>
      <c r="D34" s="55" t="s">
        <v>84</v>
      </c>
      <c r="E34" s="164" t="s">
        <v>94</v>
      </c>
      <c r="F34" s="164" t="s">
        <v>95</v>
      </c>
      <c r="G34" s="57"/>
      <c r="H34" s="57"/>
      <c r="I34" s="57"/>
      <c r="J34" s="58">
        <f t="shared" si="2"/>
        <v>0</v>
      </c>
      <c r="K34" s="59"/>
      <c r="L34" s="59"/>
      <c r="M34" s="59"/>
      <c r="N34" s="59"/>
      <c r="O34" s="59"/>
      <c r="P34" s="165">
        <f t="shared" si="3"/>
        <v>0</v>
      </c>
      <c r="Q34" s="57"/>
    </row>
    <row r="35" spans="1:17" x14ac:dyDescent="0.35">
      <c r="A35" s="53">
        <v>28</v>
      </c>
      <c r="B35" s="54" t="s">
        <v>103</v>
      </c>
      <c r="C35" s="55" t="s">
        <v>83</v>
      </c>
      <c r="D35" s="55" t="s">
        <v>84</v>
      </c>
      <c r="E35" s="55" t="s">
        <v>104</v>
      </c>
      <c r="F35" s="55" t="s">
        <v>230</v>
      </c>
      <c r="G35" s="57"/>
      <c r="H35" s="57"/>
      <c r="I35" s="57"/>
      <c r="J35" s="58">
        <f t="shared" si="2"/>
        <v>0</v>
      </c>
      <c r="K35" s="59"/>
      <c r="L35" s="59"/>
      <c r="M35" s="59"/>
      <c r="N35" s="59"/>
      <c r="O35" s="57"/>
      <c r="P35" s="165">
        <f t="shared" si="3"/>
        <v>0</v>
      </c>
      <c r="Q35" s="57"/>
    </row>
    <row r="36" spans="1:17" x14ac:dyDescent="0.35">
      <c r="A36" s="53">
        <v>8</v>
      </c>
      <c r="B36" s="61" t="s">
        <v>105</v>
      </c>
      <c r="C36" s="55" t="s">
        <v>83</v>
      </c>
      <c r="D36" s="55" t="s">
        <v>84</v>
      </c>
      <c r="E36" s="55" t="s">
        <v>94</v>
      </c>
      <c r="F36" s="56" t="s">
        <v>95</v>
      </c>
      <c r="G36" s="145"/>
      <c r="H36" s="145"/>
      <c r="I36" s="145"/>
      <c r="J36" s="58">
        <f t="shared" si="2"/>
        <v>0</v>
      </c>
      <c r="K36" s="59"/>
      <c r="L36" s="59"/>
      <c r="M36" s="59"/>
      <c r="N36" s="59"/>
      <c r="O36" s="59"/>
      <c r="P36" s="165">
        <f t="shared" si="3"/>
        <v>0</v>
      </c>
      <c r="Q36" s="145"/>
    </row>
    <row r="37" spans="1:17" x14ac:dyDescent="0.35">
      <c r="A37" s="53">
        <v>42</v>
      </c>
      <c r="B37" s="61" t="s">
        <v>107</v>
      </c>
      <c r="C37" s="55" t="s">
        <v>83</v>
      </c>
      <c r="D37" s="55" t="s">
        <v>84</v>
      </c>
      <c r="E37" s="55" t="s">
        <v>94</v>
      </c>
      <c r="F37" s="56" t="s">
        <v>95</v>
      </c>
      <c r="G37" s="57"/>
      <c r="H37" s="57"/>
      <c r="I37" s="57"/>
      <c r="J37" s="58">
        <f t="shared" si="2"/>
        <v>0</v>
      </c>
      <c r="K37" s="57"/>
      <c r="L37" s="57"/>
      <c r="M37" s="57"/>
      <c r="N37" s="57"/>
      <c r="O37" s="59"/>
      <c r="P37" s="165">
        <f t="shared" si="3"/>
        <v>0</v>
      </c>
      <c r="Q37" s="57"/>
    </row>
    <row r="38" spans="1:17" x14ac:dyDescent="0.35">
      <c r="A38" s="53">
        <v>11</v>
      </c>
      <c r="B38" s="61" t="s">
        <v>108</v>
      </c>
      <c r="C38" s="55" t="s">
        <v>83</v>
      </c>
      <c r="D38" s="55" t="s">
        <v>84</v>
      </c>
      <c r="E38" s="55" t="s">
        <v>94</v>
      </c>
      <c r="F38" s="56" t="s">
        <v>95</v>
      </c>
      <c r="G38" s="57"/>
      <c r="H38" s="57"/>
      <c r="I38" s="57"/>
      <c r="J38" s="58">
        <f t="shared" si="2"/>
        <v>0</v>
      </c>
      <c r="K38" s="57"/>
      <c r="L38" s="57"/>
      <c r="M38" s="57"/>
      <c r="N38" s="57"/>
      <c r="O38" s="59"/>
      <c r="P38" s="165">
        <f t="shared" si="3"/>
        <v>0</v>
      </c>
      <c r="Q38" s="57"/>
    </row>
    <row r="39" spans="1:17" x14ac:dyDescent="0.35">
      <c r="A39" s="53">
        <v>12</v>
      </c>
      <c r="B39" s="61" t="s">
        <v>109</v>
      </c>
      <c r="C39" s="55" t="s">
        <v>83</v>
      </c>
      <c r="D39" s="55" t="s">
        <v>84</v>
      </c>
      <c r="E39" s="62" t="s">
        <v>94</v>
      </c>
      <c r="F39" s="56" t="s">
        <v>95</v>
      </c>
      <c r="G39" s="57"/>
      <c r="H39" s="57"/>
      <c r="I39" s="57"/>
      <c r="J39" s="58">
        <f t="shared" si="2"/>
        <v>0</v>
      </c>
      <c r="K39" s="57"/>
      <c r="L39" s="57"/>
      <c r="M39" s="57"/>
      <c r="N39" s="57"/>
      <c r="O39" s="59"/>
      <c r="P39" s="165">
        <f t="shared" si="3"/>
        <v>0</v>
      </c>
      <c r="Q39" s="59"/>
    </row>
    <row r="40" spans="1:17" x14ac:dyDescent="0.35">
      <c r="A40" s="53">
        <v>35</v>
      </c>
      <c r="B40" s="61" t="s">
        <v>110</v>
      </c>
      <c r="C40" s="55" t="s">
        <v>83</v>
      </c>
      <c r="D40" s="55" t="s">
        <v>84</v>
      </c>
      <c r="E40" s="55" t="s">
        <v>94</v>
      </c>
      <c r="F40" s="56" t="s">
        <v>95</v>
      </c>
      <c r="G40" s="57"/>
      <c r="H40" s="57"/>
      <c r="I40" s="57"/>
      <c r="J40" s="58">
        <f t="shared" si="2"/>
        <v>0</v>
      </c>
      <c r="K40" s="57"/>
      <c r="L40" s="57"/>
      <c r="M40" s="57"/>
      <c r="N40" s="57"/>
      <c r="O40" s="59"/>
      <c r="P40" s="165">
        <f t="shared" si="3"/>
        <v>0</v>
      </c>
      <c r="Q40" s="57"/>
    </row>
    <row r="41" spans="1:17" x14ac:dyDescent="0.35">
      <c r="A41" s="53">
        <v>14</v>
      </c>
      <c r="B41" s="61" t="s">
        <v>111</v>
      </c>
      <c r="C41" s="55" t="s">
        <v>83</v>
      </c>
      <c r="D41" s="55" t="s">
        <v>84</v>
      </c>
      <c r="E41" s="55" t="s">
        <v>94</v>
      </c>
      <c r="F41" s="56" t="s">
        <v>95</v>
      </c>
      <c r="G41" s="57"/>
      <c r="H41" s="57"/>
      <c r="I41" s="57"/>
      <c r="J41" s="58">
        <f t="shared" si="2"/>
        <v>0</v>
      </c>
      <c r="K41" s="57"/>
      <c r="L41" s="57"/>
      <c r="M41" s="57"/>
      <c r="N41" s="57"/>
      <c r="O41" s="59"/>
      <c r="P41" s="165">
        <f t="shared" si="3"/>
        <v>0</v>
      </c>
      <c r="Q41" s="57"/>
    </row>
    <row r="42" spans="1:17" x14ac:dyDescent="0.35">
      <c r="A42" s="53">
        <v>15</v>
      </c>
      <c r="B42" s="61" t="s">
        <v>241</v>
      </c>
      <c r="C42" s="251" t="s">
        <v>83</v>
      </c>
      <c r="D42" s="55" t="s">
        <v>84</v>
      </c>
      <c r="E42" s="55" t="s">
        <v>94</v>
      </c>
      <c r="F42" s="56" t="s">
        <v>95</v>
      </c>
      <c r="G42" s="57"/>
      <c r="H42" s="57"/>
      <c r="I42" s="57"/>
      <c r="J42" s="58">
        <f t="shared" si="2"/>
        <v>0</v>
      </c>
      <c r="K42" s="59"/>
      <c r="L42" s="59"/>
      <c r="M42" s="59"/>
      <c r="N42" s="59"/>
      <c r="O42" s="59"/>
      <c r="P42" s="165">
        <f t="shared" si="3"/>
        <v>0</v>
      </c>
      <c r="Q42" s="57"/>
    </row>
    <row r="43" spans="1:17" s="185" customFormat="1" x14ac:dyDescent="0.35">
      <c r="A43" s="249">
        <v>15</v>
      </c>
      <c r="B43" s="253" t="s">
        <v>242</v>
      </c>
      <c r="C43" s="251" t="s">
        <v>101</v>
      </c>
      <c r="D43" s="251" t="s">
        <v>84</v>
      </c>
      <c r="E43" s="251" t="s">
        <v>94</v>
      </c>
      <c r="F43" s="252" t="s">
        <v>95</v>
      </c>
      <c r="G43" s="57"/>
      <c r="H43" s="57"/>
      <c r="I43" s="57"/>
      <c r="J43" s="165">
        <f t="shared" ref="J43" si="4">SUM(H43:I43)</f>
        <v>0</v>
      </c>
      <c r="K43" s="59"/>
      <c r="L43" s="59"/>
      <c r="M43" s="59"/>
      <c r="N43" s="59"/>
      <c r="O43" s="59"/>
      <c r="P43" s="165">
        <f t="shared" si="3"/>
        <v>0</v>
      </c>
      <c r="Q43" s="57"/>
    </row>
    <row r="44" spans="1:17" x14ac:dyDescent="0.35">
      <c r="A44" s="53">
        <v>47</v>
      </c>
      <c r="B44" s="61" t="s">
        <v>112</v>
      </c>
      <c r="C44" s="55" t="s">
        <v>83</v>
      </c>
      <c r="D44" s="55" t="s">
        <v>84</v>
      </c>
      <c r="E44" s="55" t="s">
        <v>94</v>
      </c>
      <c r="F44" s="56" t="s">
        <v>95</v>
      </c>
      <c r="G44" s="57"/>
      <c r="H44" s="57"/>
      <c r="I44" s="57"/>
      <c r="J44" s="58">
        <f t="shared" si="2"/>
        <v>0</v>
      </c>
      <c r="K44" s="59"/>
      <c r="L44" s="59"/>
      <c r="M44" s="59"/>
      <c r="N44" s="59"/>
      <c r="O44" s="59"/>
      <c r="P44" s="165">
        <f t="shared" si="3"/>
        <v>0</v>
      </c>
      <c r="Q44" s="57"/>
    </row>
    <row r="45" spans="1:17" x14ac:dyDescent="0.35">
      <c r="A45" s="53">
        <v>46</v>
      </c>
      <c r="B45" s="61" t="s">
        <v>113</v>
      </c>
      <c r="C45" s="55" t="s">
        <v>83</v>
      </c>
      <c r="D45" s="55" t="s">
        <v>84</v>
      </c>
      <c r="E45" s="55" t="s">
        <v>94</v>
      </c>
      <c r="F45" s="56" t="s">
        <v>95</v>
      </c>
      <c r="G45" s="57"/>
      <c r="H45" s="57"/>
      <c r="I45" s="57"/>
      <c r="J45" s="58">
        <f t="shared" si="2"/>
        <v>0</v>
      </c>
      <c r="K45" s="59"/>
      <c r="L45" s="59"/>
      <c r="M45" s="59"/>
      <c r="N45" s="59"/>
      <c r="O45" s="59"/>
      <c r="P45" s="165">
        <f t="shared" si="3"/>
        <v>0</v>
      </c>
      <c r="Q45" s="57"/>
    </row>
    <row r="46" spans="1:17" x14ac:dyDescent="0.35">
      <c r="A46" s="53">
        <v>22</v>
      </c>
      <c r="B46" s="61" t="s">
        <v>114</v>
      </c>
      <c r="C46" s="55" t="s">
        <v>83</v>
      </c>
      <c r="D46" s="55" t="s">
        <v>84</v>
      </c>
      <c r="E46" s="55" t="s">
        <v>94</v>
      </c>
      <c r="F46" s="56" t="s">
        <v>95</v>
      </c>
      <c r="G46" s="57"/>
      <c r="H46" s="57"/>
      <c r="I46" s="57"/>
      <c r="J46" s="58">
        <f t="shared" si="2"/>
        <v>0</v>
      </c>
      <c r="K46" s="59"/>
      <c r="L46" s="59"/>
      <c r="M46" s="59"/>
      <c r="N46" s="59"/>
      <c r="O46" s="59"/>
      <c r="P46" s="165">
        <f t="shared" si="3"/>
        <v>0</v>
      </c>
      <c r="Q46" s="57"/>
    </row>
    <row r="47" spans="1:17" x14ac:dyDescent="0.35">
      <c r="A47" s="53">
        <v>25</v>
      </c>
      <c r="B47" s="54" t="s">
        <v>115</v>
      </c>
      <c r="C47" s="55" t="s">
        <v>83</v>
      </c>
      <c r="D47" s="55" t="s">
        <v>84</v>
      </c>
      <c r="E47" s="55" t="s">
        <v>94</v>
      </c>
      <c r="F47" s="56" t="s">
        <v>95</v>
      </c>
      <c r="G47" s="57"/>
      <c r="H47" s="57"/>
      <c r="I47" s="57"/>
      <c r="J47" s="58">
        <f t="shared" si="2"/>
        <v>0</v>
      </c>
      <c r="K47" s="59"/>
      <c r="L47" s="59"/>
      <c r="M47" s="59"/>
      <c r="N47" s="59"/>
      <c r="O47" s="59"/>
      <c r="P47" s="165">
        <f t="shared" si="3"/>
        <v>0</v>
      </c>
      <c r="Q47" s="57"/>
    </row>
    <row r="48" spans="1:17" x14ac:dyDescent="0.35">
      <c r="A48" s="53">
        <v>26</v>
      </c>
      <c r="B48" s="54" t="s">
        <v>116</v>
      </c>
      <c r="C48" s="55" t="s">
        <v>83</v>
      </c>
      <c r="D48" s="55" t="s">
        <v>84</v>
      </c>
      <c r="E48" s="55" t="s">
        <v>94</v>
      </c>
      <c r="F48" s="56" t="s">
        <v>95</v>
      </c>
      <c r="G48" s="57"/>
      <c r="H48" s="57"/>
      <c r="I48" s="57"/>
      <c r="J48" s="58">
        <f t="shared" si="2"/>
        <v>0</v>
      </c>
      <c r="K48" s="59"/>
      <c r="L48" s="59"/>
      <c r="M48" s="59"/>
      <c r="N48" s="59"/>
      <c r="O48" s="59"/>
      <c r="P48" s="165">
        <f t="shared" si="3"/>
        <v>0</v>
      </c>
      <c r="Q48" s="57"/>
    </row>
    <row r="49" spans="1:19" x14ac:dyDescent="0.35">
      <c r="A49" s="53">
        <v>27</v>
      </c>
      <c r="B49" s="54" t="s">
        <v>187</v>
      </c>
      <c r="C49" s="55" t="s">
        <v>83</v>
      </c>
      <c r="D49" s="55" t="s">
        <v>84</v>
      </c>
      <c r="E49" s="55" t="s">
        <v>94</v>
      </c>
      <c r="F49" s="56" t="s">
        <v>95</v>
      </c>
      <c r="G49" s="57"/>
      <c r="H49" s="57"/>
      <c r="I49" s="57"/>
      <c r="J49" s="58">
        <f t="shared" si="2"/>
        <v>0</v>
      </c>
      <c r="K49" s="59"/>
      <c r="L49" s="59"/>
      <c r="M49" s="59"/>
      <c r="N49" s="59"/>
      <c r="O49" s="59"/>
      <c r="P49" s="165">
        <f t="shared" si="3"/>
        <v>0</v>
      </c>
      <c r="Q49" s="145"/>
    </row>
    <row r="50" spans="1:19" x14ac:dyDescent="0.35">
      <c r="A50" s="249" t="s">
        <v>117</v>
      </c>
      <c r="B50" s="250" t="s">
        <v>301</v>
      </c>
      <c r="C50" s="251" t="s">
        <v>117</v>
      </c>
      <c r="D50" s="251" t="s">
        <v>117</v>
      </c>
      <c r="E50" s="251" t="s">
        <v>117</v>
      </c>
      <c r="F50" s="252" t="s">
        <v>117</v>
      </c>
      <c r="G50" s="57"/>
      <c r="H50" s="57"/>
      <c r="I50" s="57"/>
      <c r="J50" s="58">
        <f t="shared" si="2"/>
        <v>0</v>
      </c>
      <c r="K50" s="59"/>
      <c r="L50" s="59"/>
      <c r="M50" s="59"/>
      <c r="N50" s="59"/>
      <c r="O50" s="59"/>
      <c r="P50" s="165">
        <f t="shared" si="3"/>
        <v>0</v>
      </c>
      <c r="Q50" s="59"/>
    </row>
    <row r="51" spans="1:19" s="185" customFormat="1" x14ac:dyDescent="0.35">
      <c r="A51" s="187"/>
      <c r="B51" s="188"/>
      <c r="C51" s="188"/>
      <c r="D51" s="188"/>
      <c r="E51" s="188"/>
      <c r="F51" s="188"/>
      <c r="G51" s="57"/>
      <c r="H51" s="57"/>
      <c r="I51" s="57"/>
      <c r="J51" s="165">
        <f t="shared" ref="J51:J58" si="5">SUM(H51:I51)</f>
        <v>0</v>
      </c>
      <c r="K51" s="59"/>
      <c r="L51" s="59"/>
      <c r="M51" s="59"/>
      <c r="N51" s="59"/>
      <c r="O51" s="59"/>
      <c r="P51" s="165">
        <f t="shared" si="3"/>
        <v>0</v>
      </c>
      <c r="Q51" s="59"/>
    </row>
    <row r="52" spans="1:19" s="185" customFormat="1" x14ac:dyDescent="0.35">
      <c r="A52" s="187"/>
      <c r="B52" s="188"/>
      <c r="C52" s="188"/>
      <c r="D52" s="188"/>
      <c r="E52" s="188"/>
      <c r="F52" s="188"/>
      <c r="G52" s="57"/>
      <c r="H52" s="57"/>
      <c r="I52" s="57"/>
      <c r="J52" s="165">
        <f t="shared" si="5"/>
        <v>0</v>
      </c>
      <c r="K52" s="59"/>
      <c r="L52" s="59"/>
      <c r="M52" s="59"/>
      <c r="N52" s="59"/>
      <c r="O52" s="59"/>
      <c r="P52" s="165">
        <f t="shared" si="3"/>
        <v>0</v>
      </c>
      <c r="Q52" s="59"/>
    </row>
    <row r="53" spans="1:19" s="185" customFormat="1" x14ac:dyDescent="0.35">
      <c r="A53" s="187"/>
      <c r="B53" s="188"/>
      <c r="C53" s="188"/>
      <c r="D53" s="188"/>
      <c r="E53" s="188"/>
      <c r="F53" s="188"/>
      <c r="G53" s="57"/>
      <c r="H53" s="57"/>
      <c r="I53" s="57"/>
      <c r="J53" s="165">
        <f t="shared" si="5"/>
        <v>0</v>
      </c>
      <c r="K53" s="59"/>
      <c r="L53" s="59"/>
      <c r="M53" s="59"/>
      <c r="N53" s="59"/>
      <c r="O53" s="59"/>
      <c r="P53" s="165">
        <f t="shared" si="3"/>
        <v>0</v>
      </c>
      <c r="Q53" s="59"/>
    </row>
    <row r="54" spans="1:19" s="185" customFormat="1" x14ac:dyDescent="0.35">
      <c r="A54" s="187"/>
      <c r="B54" s="188"/>
      <c r="C54" s="188"/>
      <c r="D54" s="188"/>
      <c r="E54" s="188"/>
      <c r="F54" s="188"/>
      <c r="G54" s="57"/>
      <c r="H54" s="57"/>
      <c r="I54" s="57"/>
      <c r="J54" s="165">
        <f t="shared" si="5"/>
        <v>0</v>
      </c>
      <c r="K54" s="59"/>
      <c r="L54" s="59"/>
      <c r="M54" s="59"/>
      <c r="N54" s="59"/>
      <c r="O54" s="59"/>
      <c r="P54" s="165">
        <f t="shared" si="3"/>
        <v>0</v>
      </c>
      <c r="Q54" s="59"/>
    </row>
    <row r="55" spans="1:19" s="185" customFormat="1" x14ac:dyDescent="0.35">
      <c r="A55" s="187"/>
      <c r="B55" s="188"/>
      <c r="C55" s="188"/>
      <c r="D55" s="188"/>
      <c r="E55" s="188"/>
      <c r="F55" s="188"/>
      <c r="G55" s="57"/>
      <c r="H55" s="57"/>
      <c r="I55" s="57"/>
      <c r="J55" s="165">
        <f t="shared" si="5"/>
        <v>0</v>
      </c>
      <c r="K55" s="59"/>
      <c r="L55" s="59"/>
      <c r="M55" s="59"/>
      <c r="N55" s="59"/>
      <c r="O55" s="59"/>
      <c r="P55" s="165">
        <f t="shared" si="3"/>
        <v>0</v>
      </c>
      <c r="Q55" s="59"/>
    </row>
    <row r="56" spans="1:19" s="185" customFormat="1" x14ac:dyDescent="0.35">
      <c r="A56" s="187"/>
      <c r="B56" s="188"/>
      <c r="C56" s="188"/>
      <c r="D56" s="188"/>
      <c r="E56" s="188"/>
      <c r="F56" s="188"/>
      <c r="G56" s="57"/>
      <c r="H56" s="57"/>
      <c r="I56" s="57"/>
      <c r="J56" s="165">
        <f t="shared" si="5"/>
        <v>0</v>
      </c>
      <c r="K56" s="59"/>
      <c r="L56" s="59"/>
      <c r="M56" s="59"/>
      <c r="N56" s="59"/>
      <c r="O56" s="59"/>
      <c r="P56" s="165">
        <f t="shared" si="3"/>
        <v>0</v>
      </c>
      <c r="Q56" s="59"/>
    </row>
    <row r="57" spans="1:19" s="185" customFormat="1" x14ac:dyDescent="0.35">
      <c r="A57" s="187"/>
      <c r="B57" s="188"/>
      <c r="C57" s="188"/>
      <c r="D57" s="188"/>
      <c r="E57" s="188"/>
      <c r="F57" s="188"/>
      <c r="G57" s="57"/>
      <c r="H57" s="57"/>
      <c r="I57" s="57"/>
      <c r="J57" s="165">
        <f t="shared" si="5"/>
        <v>0</v>
      </c>
      <c r="K57" s="59"/>
      <c r="L57" s="59"/>
      <c r="M57" s="59"/>
      <c r="N57" s="59"/>
      <c r="O57" s="59"/>
      <c r="P57" s="165">
        <f t="shared" si="3"/>
        <v>0</v>
      </c>
      <c r="Q57" s="59"/>
    </row>
    <row r="58" spans="1:19" s="185" customFormat="1" x14ac:dyDescent="0.35">
      <c r="A58" s="187"/>
      <c r="B58" s="188"/>
      <c r="C58" s="188"/>
      <c r="D58" s="188"/>
      <c r="E58" s="188"/>
      <c r="F58" s="188"/>
      <c r="G58" s="57"/>
      <c r="H58" s="57"/>
      <c r="I58" s="57"/>
      <c r="J58" s="165">
        <f t="shared" si="5"/>
        <v>0</v>
      </c>
      <c r="K58" s="59"/>
      <c r="L58" s="59"/>
      <c r="M58" s="59"/>
      <c r="N58" s="59"/>
      <c r="O58" s="59"/>
      <c r="P58" s="165">
        <f t="shared" si="3"/>
        <v>0</v>
      </c>
      <c r="Q58" s="59"/>
    </row>
    <row r="59" spans="1:19" x14ac:dyDescent="0.35">
      <c r="A59" s="187"/>
      <c r="B59" s="188"/>
      <c r="C59" s="188"/>
      <c r="D59" s="188"/>
      <c r="E59" s="188"/>
      <c r="F59" s="188"/>
      <c r="G59" s="57"/>
      <c r="H59" s="57"/>
      <c r="I59" s="57"/>
      <c r="J59" s="58">
        <f t="shared" si="2"/>
        <v>0</v>
      </c>
      <c r="K59" s="57"/>
      <c r="L59" s="59"/>
      <c r="M59" s="59"/>
      <c r="N59" s="59"/>
      <c r="O59" s="57"/>
      <c r="P59" s="165">
        <f t="shared" si="3"/>
        <v>0</v>
      </c>
      <c r="Q59" s="57"/>
      <c r="R59" s="141"/>
      <c r="S59" s="142"/>
    </row>
    <row r="60" spans="1:19" x14ac:dyDescent="0.35">
      <c r="A60" s="187"/>
      <c r="B60" s="188"/>
      <c r="C60" s="188"/>
      <c r="D60" s="188"/>
      <c r="E60" s="188"/>
      <c r="F60" s="188"/>
      <c r="G60" s="145"/>
      <c r="H60" s="145"/>
      <c r="I60" s="145"/>
      <c r="J60" s="146">
        <f t="shared" si="2"/>
        <v>0</v>
      </c>
      <c r="K60" s="145"/>
      <c r="L60" s="59"/>
      <c r="M60" s="59"/>
      <c r="N60" s="59"/>
      <c r="O60" s="145"/>
      <c r="P60" s="165">
        <f t="shared" si="3"/>
        <v>0</v>
      </c>
      <c r="Q60" s="57"/>
      <c r="R60" s="141"/>
      <c r="S60" s="142"/>
    </row>
    <row r="61" spans="1:19" ht="5.25" customHeight="1" x14ac:dyDescent="0.35">
      <c r="A61" s="50"/>
      <c r="B61" s="50"/>
      <c r="C61" s="50"/>
      <c r="D61" s="50"/>
      <c r="E61" s="50"/>
      <c r="F61" s="50"/>
      <c r="G61" s="50"/>
      <c r="H61" s="50"/>
      <c r="I61" s="50"/>
      <c r="J61" s="50"/>
      <c r="K61" s="50"/>
      <c r="L61" s="50"/>
      <c r="M61" s="50"/>
      <c r="N61" s="50"/>
      <c r="O61" s="50"/>
      <c r="P61" s="50"/>
      <c r="Q61" s="50"/>
      <c r="R61" s="50"/>
      <c r="S61" s="50"/>
    </row>
    <row r="62" spans="1:19" ht="5.25" customHeight="1" x14ac:dyDescent="0.35">
      <c r="A62" s="50"/>
      <c r="B62" s="50"/>
      <c r="C62" s="50"/>
      <c r="D62" s="50"/>
      <c r="E62" s="50"/>
      <c r="F62" s="50"/>
      <c r="G62" s="50"/>
      <c r="H62" s="50"/>
      <c r="I62" s="50"/>
      <c r="J62" s="50"/>
      <c r="K62" s="50"/>
      <c r="L62" s="50"/>
      <c r="M62" s="50"/>
      <c r="N62" s="50"/>
      <c r="O62" s="50"/>
      <c r="P62" s="50"/>
      <c r="Q62" s="50"/>
      <c r="R62" s="50"/>
      <c r="S62" s="50"/>
    </row>
    <row r="63" spans="1:19" ht="5.25" customHeight="1" x14ac:dyDescent="0.35">
      <c r="A63" s="50"/>
      <c r="B63" s="50"/>
      <c r="C63" s="50"/>
      <c r="D63" s="50"/>
      <c r="E63" s="50"/>
      <c r="F63" s="50"/>
      <c r="G63" s="50"/>
      <c r="H63" s="50"/>
      <c r="I63" s="50"/>
      <c r="J63" s="50"/>
      <c r="K63" s="50"/>
      <c r="L63" s="50"/>
      <c r="M63" s="50"/>
      <c r="N63" s="50"/>
      <c r="O63" s="50"/>
      <c r="P63" s="50"/>
      <c r="Q63" s="50"/>
      <c r="R63" s="50"/>
      <c r="S63" s="50"/>
    </row>
    <row r="64" spans="1:19" ht="15.75" customHeight="1" x14ac:dyDescent="0.35">
      <c r="A64" s="51"/>
      <c r="B64" s="52" t="s">
        <v>188</v>
      </c>
      <c r="C64" s="50"/>
      <c r="D64" s="50"/>
      <c r="E64" s="50"/>
      <c r="F64" s="50"/>
      <c r="G64" s="50"/>
      <c r="H64" s="50"/>
      <c r="I64" s="50"/>
      <c r="J64" s="50"/>
      <c r="K64" s="50"/>
      <c r="L64" s="50"/>
      <c r="M64" s="50"/>
      <c r="N64" s="50"/>
      <c r="O64" s="50"/>
      <c r="P64" s="50"/>
      <c r="Q64" s="50"/>
      <c r="R64" s="50"/>
      <c r="S64" s="50"/>
    </row>
    <row r="65" spans="1:19" x14ac:dyDescent="0.35">
      <c r="A65" s="53">
        <v>4</v>
      </c>
      <c r="B65" s="54" t="s">
        <v>121</v>
      </c>
      <c r="C65" s="55" t="s">
        <v>83</v>
      </c>
      <c r="D65" s="55" t="s">
        <v>102</v>
      </c>
      <c r="E65" s="55" t="s">
        <v>94</v>
      </c>
      <c r="F65" s="55" t="s">
        <v>95</v>
      </c>
      <c r="G65" s="57"/>
      <c r="H65" s="57"/>
      <c r="I65" s="57"/>
      <c r="J65" s="58">
        <f t="shared" ref="J65:J70" si="6">SUM(H65:I65)</f>
        <v>0</v>
      </c>
      <c r="K65" s="59"/>
      <c r="L65" s="59"/>
      <c r="M65" s="59"/>
      <c r="N65" s="59"/>
      <c r="O65" s="59"/>
      <c r="P65" s="165">
        <f t="shared" ref="P65:P70" si="7">G65-J65-K65-O65-L65-M65-N65</f>
        <v>0</v>
      </c>
      <c r="Q65" s="57"/>
    </row>
    <row r="66" spans="1:19" ht="15.75" customHeight="1" x14ac:dyDescent="0.35">
      <c r="A66" s="53">
        <v>4</v>
      </c>
      <c r="B66" s="54" t="s">
        <v>122</v>
      </c>
      <c r="C66" s="55" t="s">
        <v>101</v>
      </c>
      <c r="D66" s="55" t="s">
        <v>102</v>
      </c>
      <c r="E66" s="55" t="s">
        <v>94</v>
      </c>
      <c r="F66" s="55" t="s">
        <v>95</v>
      </c>
      <c r="G66" s="57"/>
      <c r="H66" s="57"/>
      <c r="I66" s="57"/>
      <c r="J66" s="58">
        <f t="shared" si="6"/>
        <v>0</v>
      </c>
      <c r="K66" s="59"/>
      <c r="L66" s="59"/>
      <c r="M66" s="59"/>
      <c r="N66" s="59"/>
      <c r="O66" s="59"/>
      <c r="P66" s="165">
        <f t="shared" si="7"/>
        <v>0</v>
      </c>
      <c r="Q66" s="57"/>
    </row>
    <row r="67" spans="1:19" ht="15.75" customHeight="1" x14ac:dyDescent="0.35">
      <c r="A67" s="53">
        <v>32</v>
      </c>
      <c r="B67" s="61" t="s">
        <v>189</v>
      </c>
      <c r="C67" s="55" t="s">
        <v>83</v>
      </c>
      <c r="D67" s="55" t="s">
        <v>102</v>
      </c>
      <c r="E67" s="164" t="s">
        <v>94</v>
      </c>
      <c r="F67" s="164" t="s">
        <v>95</v>
      </c>
      <c r="G67" s="145"/>
      <c r="H67" s="145"/>
      <c r="I67" s="145"/>
      <c r="J67" s="58">
        <f t="shared" si="6"/>
        <v>0</v>
      </c>
      <c r="K67" s="59"/>
      <c r="L67" s="59"/>
      <c r="M67" s="59"/>
      <c r="N67" s="59"/>
      <c r="O67" s="59"/>
      <c r="P67" s="165">
        <f t="shared" si="7"/>
        <v>0</v>
      </c>
      <c r="Q67" s="59"/>
    </row>
    <row r="68" spans="1:19" ht="15.75" customHeight="1" x14ac:dyDescent="0.35">
      <c r="A68" s="53">
        <v>24</v>
      </c>
      <c r="B68" s="54" t="s">
        <v>190</v>
      </c>
      <c r="C68" s="55" t="s">
        <v>83</v>
      </c>
      <c r="D68" s="55" t="s">
        <v>102</v>
      </c>
      <c r="E68" s="55" t="s">
        <v>85</v>
      </c>
      <c r="F68" s="56" t="s">
        <v>85</v>
      </c>
      <c r="G68" s="57"/>
      <c r="H68" s="57"/>
      <c r="I68" s="57"/>
      <c r="J68" s="58">
        <f t="shared" si="6"/>
        <v>0</v>
      </c>
      <c r="K68" s="59"/>
      <c r="L68" s="59"/>
      <c r="M68" s="59"/>
      <c r="N68" s="59"/>
      <c r="O68" s="59"/>
      <c r="P68" s="165">
        <f t="shared" si="7"/>
        <v>0</v>
      </c>
      <c r="Q68" s="59"/>
    </row>
    <row r="69" spans="1:19" x14ac:dyDescent="0.35">
      <c r="A69" s="187"/>
      <c r="B69" s="188"/>
      <c r="C69" s="188"/>
      <c r="D69" s="188"/>
      <c r="E69" s="188"/>
      <c r="F69" s="188"/>
      <c r="G69" s="57"/>
      <c r="H69" s="57"/>
      <c r="I69" s="57"/>
      <c r="J69" s="58">
        <f t="shared" si="6"/>
        <v>0</v>
      </c>
      <c r="K69" s="59"/>
      <c r="L69" s="59"/>
      <c r="M69" s="59"/>
      <c r="N69" s="59"/>
      <c r="O69" s="59"/>
      <c r="P69" s="165">
        <f t="shared" si="7"/>
        <v>0</v>
      </c>
      <c r="Q69" s="57"/>
      <c r="R69" s="141"/>
      <c r="S69" s="142"/>
    </row>
    <row r="70" spans="1:19" x14ac:dyDescent="0.35">
      <c r="A70" s="187"/>
      <c r="B70" s="188"/>
      <c r="C70" s="188"/>
      <c r="D70" s="188"/>
      <c r="E70" s="188"/>
      <c r="F70" s="188"/>
      <c r="G70" s="145"/>
      <c r="H70" s="145"/>
      <c r="I70" s="145"/>
      <c r="J70" s="146">
        <f t="shared" si="6"/>
        <v>0</v>
      </c>
      <c r="K70" s="147"/>
      <c r="L70" s="147"/>
      <c r="M70" s="147"/>
      <c r="N70" s="147"/>
      <c r="O70" s="147"/>
      <c r="P70" s="165">
        <f t="shared" si="7"/>
        <v>0</v>
      </c>
      <c r="Q70" s="57"/>
      <c r="R70" s="141"/>
      <c r="S70" s="142"/>
    </row>
    <row r="71" spans="1:19" ht="5.25" customHeight="1" x14ac:dyDescent="0.35">
      <c r="A71" s="50"/>
      <c r="B71" s="50"/>
      <c r="C71" s="50"/>
      <c r="D71" s="50"/>
      <c r="E71" s="50"/>
      <c r="F71" s="50"/>
      <c r="G71" s="50"/>
      <c r="H71" s="50"/>
      <c r="I71" s="50"/>
      <c r="J71" s="50"/>
      <c r="K71" s="50"/>
      <c r="L71" s="50"/>
      <c r="M71" s="50"/>
      <c r="N71" s="50"/>
      <c r="O71" s="50"/>
      <c r="P71" s="50"/>
      <c r="Q71" s="50"/>
      <c r="R71" s="50"/>
      <c r="S71" s="50"/>
    </row>
    <row r="72" spans="1:19" ht="5.25" customHeight="1" x14ac:dyDescent="0.35">
      <c r="A72" s="50"/>
      <c r="B72" s="50"/>
      <c r="C72" s="50"/>
      <c r="D72" s="50"/>
      <c r="E72" s="50"/>
      <c r="F72" s="50"/>
      <c r="G72" s="50"/>
      <c r="H72" s="50"/>
      <c r="I72" s="50"/>
      <c r="J72" s="50"/>
      <c r="K72" s="50"/>
      <c r="L72" s="50"/>
      <c r="M72" s="50"/>
      <c r="N72" s="50"/>
      <c r="O72" s="50"/>
      <c r="P72" s="50"/>
      <c r="Q72" s="50"/>
      <c r="R72" s="50"/>
      <c r="S72" s="50"/>
    </row>
    <row r="73" spans="1:19" ht="5.25" customHeight="1" x14ac:dyDescent="0.35">
      <c r="A73" s="50"/>
      <c r="B73" s="50"/>
      <c r="C73" s="50"/>
      <c r="D73" s="50"/>
      <c r="E73" s="50"/>
      <c r="F73" s="50"/>
      <c r="G73" s="50"/>
      <c r="H73" s="50"/>
      <c r="I73" s="50"/>
      <c r="J73" s="50"/>
      <c r="K73" s="50"/>
      <c r="L73" s="50"/>
      <c r="M73" s="50"/>
      <c r="N73" s="50"/>
      <c r="O73" s="50"/>
      <c r="P73" s="50"/>
      <c r="Q73" s="50"/>
      <c r="R73" s="50"/>
      <c r="S73" s="50"/>
    </row>
    <row r="74" spans="1:19" ht="15.75" customHeight="1" x14ac:dyDescent="0.35">
      <c r="A74" s="51"/>
      <c r="B74" s="52" t="s">
        <v>125</v>
      </c>
      <c r="C74" s="50"/>
      <c r="D74" s="50"/>
      <c r="E74" s="50"/>
      <c r="F74" s="50"/>
      <c r="G74" s="50"/>
      <c r="H74" s="50"/>
      <c r="I74" s="50"/>
      <c r="J74" s="50"/>
      <c r="K74" s="50"/>
      <c r="L74" s="50"/>
      <c r="M74" s="50"/>
      <c r="N74" s="50"/>
      <c r="O74" s="50"/>
      <c r="P74" s="50"/>
      <c r="Q74" s="50"/>
      <c r="R74" s="50"/>
      <c r="S74" s="50"/>
    </row>
    <row r="75" spans="1:19" ht="15.75" customHeight="1" x14ac:dyDescent="0.35">
      <c r="A75" s="53">
        <v>30</v>
      </c>
      <c r="B75" s="61" t="s">
        <v>170</v>
      </c>
      <c r="C75" s="55" t="s">
        <v>101</v>
      </c>
      <c r="D75" s="55" t="s">
        <v>102</v>
      </c>
      <c r="E75" s="55" t="s">
        <v>94</v>
      </c>
      <c r="F75" s="55" t="s">
        <v>95</v>
      </c>
      <c r="G75" s="57"/>
      <c r="H75" s="57"/>
      <c r="I75" s="57"/>
      <c r="J75" s="58">
        <f t="shared" ref="J75:J82" si="8">SUM(H75:I75)</f>
        <v>0</v>
      </c>
      <c r="K75" s="59"/>
      <c r="L75" s="59"/>
      <c r="M75" s="59"/>
      <c r="N75" s="59"/>
      <c r="O75" s="59"/>
      <c r="P75" s="165">
        <f>G75-J75-K75-O75-L75-M75-N75</f>
        <v>0</v>
      </c>
      <c r="Q75" s="59"/>
    </row>
    <row r="76" spans="1:19" x14ac:dyDescent="0.35">
      <c r="A76" s="249">
        <v>48</v>
      </c>
      <c r="B76" s="253" t="s">
        <v>235</v>
      </c>
      <c r="C76" s="251" t="s">
        <v>83</v>
      </c>
      <c r="D76" s="251" t="s">
        <v>84</v>
      </c>
      <c r="E76" s="251" t="s">
        <v>94</v>
      </c>
      <c r="F76" s="252" t="s">
        <v>95</v>
      </c>
      <c r="G76" s="57"/>
      <c r="H76" s="57"/>
      <c r="I76" s="57"/>
      <c r="J76" s="58">
        <f t="shared" si="8"/>
        <v>0</v>
      </c>
      <c r="K76" s="59"/>
      <c r="L76" s="145"/>
      <c r="M76" s="145"/>
      <c r="N76" s="145"/>
      <c r="O76" s="59"/>
      <c r="P76" s="165">
        <f t="shared" ref="P76:P82" si="9">G76-J76-K76-O76-L76-M76-N76</f>
        <v>0</v>
      </c>
      <c r="Q76" s="57"/>
    </row>
    <row r="77" spans="1:19" x14ac:dyDescent="0.35">
      <c r="A77" s="249">
        <v>49</v>
      </c>
      <c r="B77" s="253" t="s">
        <v>236</v>
      </c>
      <c r="C77" s="251" t="s">
        <v>101</v>
      </c>
      <c r="D77" s="251" t="s">
        <v>84</v>
      </c>
      <c r="E77" s="251" t="s">
        <v>94</v>
      </c>
      <c r="F77" s="252" t="s">
        <v>95</v>
      </c>
      <c r="G77" s="57"/>
      <c r="H77" s="57"/>
      <c r="I77" s="57"/>
      <c r="J77" s="165">
        <f t="shared" ref="J77:J81" si="10">SUM(H77:I77)</f>
        <v>0</v>
      </c>
      <c r="K77" s="59"/>
      <c r="L77" s="145"/>
      <c r="M77" s="145"/>
      <c r="N77" s="145"/>
      <c r="O77" s="59"/>
      <c r="P77" s="165">
        <f t="shared" si="9"/>
        <v>0</v>
      </c>
      <c r="Q77" s="57"/>
    </row>
    <row r="78" spans="1:19" x14ac:dyDescent="0.35">
      <c r="A78" s="249">
        <v>49</v>
      </c>
      <c r="B78" s="253" t="s">
        <v>237</v>
      </c>
      <c r="C78" s="251" t="s">
        <v>101</v>
      </c>
      <c r="D78" s="251" t="s">
        <v>84</v>
      </c>
      <c r="E78" s="251" t="s">
        <v>94</v>
      </c>
      <c r="F78" s="252" t="s">
        <v>95</v>
      </c>
      <c r="G78" s="57"/>
      <c r="H78" s="57"/>
      <c r="I78" s="57"/>
      <c r="J78" s="165">
        <f t="shared" si="10"/>
        <v>0</v>
      </c>
      <c r="K78" s="59"/>
      <c r="L78" s="145"/>
      <c r="M78" s="145"/>
      <c r="N78" s="145"/>
      <c r="O78" s="59"/>
      <c r="P78" s="165">
        <f t="shared" si="9"/>
        <v>0</v>
      </c>
      <c r="Q78" s="57"/>
    </row>
    <row r="79" spans="1:19" s="185" customFormat="1" x14ac:dyDescent="0.35">
      <c r="A79" s="249">
        <v>50</v>
      </c>
      <c r="B79" s="253" t="s">
        <v>238</v>
      </c>
      <c r="C79" s="251" t="s">
        <v>101</v>
      </c>
      <c r="D79" s="251" t="s">
        <v>84</v>
      </c>
      <c r="E79" s="251" t="s">
        <v>94</v>
      </c>
      <c r="F79" s="252" t="s">
        <v>95</v>
      </c>
      <c r="G79" s="57"/>
      <c r="H79" s="57"/>
      <c r="I79" s="57"/>
      <c r="J79" s="165">
        <f t="shared" si="10"/>
        <v>0</v>
      </c>
      <c r="K79" s="59"/>
      <c r="L79" s="145"/>
      <c r="M79" s="145"/>
      <c r="N79" s="145"/>
      <c r="O79" s="59"/>
      <c r="P79" s="165">
        <f t="shared" si="9"/>
        <v>0</v>
      </c>
      <c r="Q79" s="57"/>
    </row>
    <row r="80" spans="1:19" s="185" customFormat="1" x14ac:dyDescent="0.35">
      <c r="A80" s="249">
        <v>51</v>
      </c>
      <c r="B80" s="253" t="s">
        <v>239</v>
      </c>
      <c r="C80" s="251" t="s">
        <v>101</v>
      </c>
      <c r="D80" s="251" t="s">
        <v>84</v>
      </c>
      <c r="E80" s="251" t="s">
        <v>94</v>
      </c>
      <c r="F80" s="252" t="s">
        <v>95</v>
      </c>
      <c r="G80" s="57"/>
      <c r="H80" s="57"/>
      <c r="I80" s="57"/>
      <c r="J80" s="165">
        <f t="shared" si="10"/>
        <v>0</v>
      </c>
      <c r="K80" s="59"/>
      <c r="L80" s="145"/>
      <c r="M80" s="145"/>
      <c r="N80" s="145"/>
      <c r="O80" s="59"/>
      <c r="P80" s="165">
        <f t="shared" si="9"/>
        <v>0</v>
      </c>
      <c r="Q80" s="57"/>
    </row>
    <row r="81" spans="1:17" x14ac:dyDescent="0.35">
      <c r="A81" s="187"/>
      <c r="B81" s="188"/>
      <c r="C81" s="188"/>
      <c r="D81" s="188"/>
      <c r="E81" s="188"/>
      <c r="F81" s="188"/>
      <c r="G81" s="57"/>
      <c r="H81" s="57"/>
      <c r="I81" s="57"/>
      <c r="J81" s="165">
        <f t="shared" si="10"/>
        <v>0</v>
      </c>
      <c r="K81" s="59"/>
      <c r="L81" s="145"/>
      <c r="M81" s="145"/>
      <c r="N81" s="145"/>
      <c r="O81" s="59"/>
      <c r="P81" s="165">
        <f t="shared" si="9"/>
        <v>0</v>
      </c>
      <c r="Q81" s="57"/>
    </row>
    <row r="82" spans="1:17" s="23" customFormat="1" x14ac:dyDescent="0.35">
      <c r="A82" s="187"/>
      <c r="B82" s="188"/>
      <c r="C82" s="188"/>
      <c r="D82" s="188"/>
      <c r="E82" s="188"/>
      <c r="F82" s="188"/>
      <c r="G82" s="145"/>
      <c r="H82" s="145"/>
      <c r="I82" s="145"/>
      <c r="J82" s="146">
        <f t="shared" si="8"/>
        <v>0</v>
      </c>
      <c r="K82" s="147"/>
      <c r="L82" s="145"/>
      <c r="M82" s="145"/>
      <c r="N82" s="145"/>
      <c r="O82" s="147"/>
      <c r="P82" s="165">
        <f t="shared" si="9"/>
        <v>0</v>
      </c>
      <c r="Q82" s="57"/>
    </row>
    <row r="83" spans="1:17" s="23" customFormat="1" x14ac:dyDescent="0.35">
      <c r="A83" s="64"/>
      <c r="B83" s="65"/>
      <c r="C83" s="66"/>
      <c r="D83" s="66"/>
      <c r="E83" s="65"/>
      <c r="F83" s="66"/>
    </row>
    <row r="84" spans="1:17" s="23" customFormat="1" x14ac:dyDescent="0.35">
      <c r="A84" s="64"/>
      <c r="B84" s="65"/>
      <c r="C84" s="66"/>
      <c r="D84" s="66"/>
      <c r="E84" s="65"/>
      <c r="F84" s="66"/>
    </row>
    <row r="85" spans="1:17" s="23" customFormat="1" ht="15.5" x14ac:dyDescent="0.35">
      <c r="A85" s="18" t="s">
        <v>33</v>
      </c>
      <c r="B85" s="19"/>
      <c r="C85" s="19"/>
      <c r="D85" s="19"/>
      <c r="E85" s="19"/>
      <c r="F85" s="19"/>
      <c r="G85" s="19"/>
      <c r="H85" s="19"/>
      <c r="I85" s="19"/>
      <c r="J85" s="67"/>
      <c r="K85" s="68"/>
      <c r="L85" s="68"/>
      <c r="M85" s="68"/>
      <c r="N85" s="68"/>
      <c r="O85" s="68"/>
      <c r="P85" s="69"/>
    </row>
    <row r="86" spans="1:17" s="23" customFormat="1" ht="45" customHeight="1" x14ac:dyDescent="0.35">
      <c r="A86"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6" s="348"/>
      <c r="C86" s="348"/>
      <c r="D86" s="348"/>
      <c r="E86" s="348"/>
      <c r="F86" s="348"/>
      <c r="G86" s="348"/>
      <c r="H86" s="348"/>
      <c r="I86" s="348"/>
      <c r="J86" s="348"/>
      <c r="K86" s="348"/>
      <c r="L86" s="348"/>
      <c r="M86" s="348"/>
      <c r="N86" s="348"/>
      <c r="O86" s="348"/>
      <c r="P86" s="349"/>
    </row>
    <row r="87" spans="1:17" s="23" customFormat="1" x14ac:dyDescent="0.35">
      <c r="A87" s="352"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87" s="353"/>
      <c r="C87" s="353"/>
      <c r="D87" s="353"/>
      <c r="E87" s="353"/>
      <c r="F87" s="353"/>
      <c r="G87" s="353"/>
      <c r="H87" s="353"/>
      <c r="I87" s="353"/>
      <c r="J87" s="353"/>
      <c r="K87" s="353"/>
      <c r="L87" s="353"/>
      <c r="M87" s="353"/>
      <c r="N87" s="353"/>
      <c r="O87" s="353"/>
      <c r="P87" s="354"/>
    </row>
    <row r="88" spans="1:17" s="23" customFormat="1" x14ac:dyDescent="0.35">
      <c r="A88" s="347" t="str">
        <f>Master!$B$32</f>
        <v>By signing this report, I certify that, at time of submission, "YTD Units", "YTD Earnings", "YTD Paid Amounts", and "Amount Due" takes into consideration that DCF is the payer of last resort and do not include units that can be billed to other funding sources.</v>
      </c>
      <c r="B88" s="348"/>
      <c r="C88" s="348"/>
      <c r="D88" s="348"/>
      <c r="E88" s="348"/>
      <c r="F88" s="348"/>
      <c r="G88" s="348"/>
      <c r="H88" s="348"/>
      <c r="I88" s="348"/>
      <c r="J88" s="348"/>
      <c r="K88" s="348"/>
      <c r="L88" s="348"/>
      <c r="M88" s="348"/>
      <c r="N88" s="348"/>
      <c r="O88" s="348"/>
      <c r="P88" s="349"/>
    </row>
    <row r="89" spans="1:17" s="23" customFormat="1" ht="15.5" x14ac:dyDescent="0.35">
      <c r="A89" s="24"/>
      <c r="B89" s="25"/>
      <c r="C89" s="25"/>
      <c r="D89" s="25"/>
      <c r="E89" s="25"/>
      <c r="F89" s="25"/>
      <c r="G89" s="25"/>
      <c r="H89" s="25"/>
      <c r="I89" s="25"/>
      <c r="J89" s="22"/>
      <c r="P89" s="70"/>
    </row>
    <row r="90" spans="1:17" s="23" customFormat="1" ht="15.5" x14ac:dyDescent="0.35">
      <c r="A90" s="332">
        <f>Master!$B$35</f>
        <v>0</v>
      </c>
      <c r="B90" s="333"/>
      <c r="C90" s="71"/>
      <c r="D90" s="333">
        <f>Master!$E$35</f>
        <v>0</v>
      </c>
      <c r="E90" s="333"/>
      <c r="F90" s="71"/>
      <c r="G90" s="72">
        <f>Master!$G$35</f>
        <v>0</v>
      </c>
      <c r="H90" s="21"/>
      <c r="I90" s="21"/>
      <c r="J90" s="22"/>
      <c r="P90" s="70"/>
    </row>
    <row r="91" spans="1:17" s="23" customFormat="1" ht="15.5" x14ac:dyDescent="0.35">
      <c r="A91" s="73" t="s">
        <v>34</v>
      </c>
      <c r="B91" s="74"/>
      <c r="C91" s="31"/>
      <c r="D91" s="30" t="s">
        <v>35</v>
      </c>
      <c r="E91" s="31"/>
      <c r="F91" s="75"/>
      <c r="G91" s="30" t="s">
        <v>36</v>
      </c>
      <c r="H91" s="75"/>
      <c r="I91" s="75"/>
      <c r="J91" s="76"/>
      <c r="K91" s="77"/>
      <c r="L91" s="77"/>
      <c r="M91" s="77"/>
      <c r="N91" s="77"/>
      <c r="O91" s="77"/>
      <c r="P91" s="78"/>
    </row>
    <row r="92" spans="1:17" s="23" customFormat="1" x14ac:dyDescent="0.35">
      <c r="A92" s="64"/>
      <c r="B92" s="65"/>
      <c r="C92" s="66"/>
      <c r="D92" s="66"/>
      <c r="E92" s="65"/>
      <c r="F92" s="66"/>
    </row>
    <row r="93" spans="1:17" s="23" customFormat="1" x14ac:dyDescent="0.35">
      <c r="A93" s="79"/>
      <c r="B93" s="66"/>
      <c r="C93" s="66"/>
      <c r="D93" s="66"/>
      <c r="E93" s="66"/>
      <c r="F93" s="66"/>
    </row>
    <row r="94" spans="1:17" s="23" customFormat="1" x14ac:dyDescent="0.35">
      <c r="A94" s="79"/>
      <c r="B94" s="80"/>
      <c r="C94" s="80"/>
      <c r="D94" s="80"/>
      <c r="E94" s="80"/>
      <c r="F94" s="80"/>
    </row>
    <row r="95" spans="1:17" s="23" customFormat="1" x14ac:dyDescent="0.35">
      <c r="A95" s="64"/>
      <c r="B95" s="65"/>
      <c r="C95" s="66"/>
      <c r="D95" s="66"/>
      <c r="E95" s="65"/>
      <c r="F95" s="66"/>
    </row>
    <row r="96" spans="1:17" s="23" customFormat="1" x14ac:dyDescent="0.35">
      <c r="A96" s="64"/>
      <c r="B96" s="65"/>
      <c r="C96" s="66"/>
      <c r="D96" s="66"/>
      <c r="E96" s="65"/>
      <c r="F96" s="66"/>
    </row>
    <row r="97" spans="1:7" s="23" customFormat="1" x14ac:dyDescent="0.35">
      <c r="A97" s="64"/>
      <c r="B97" s="65"/>
      <c r="C97" s="66"/>
      <c r="D97" s="66"/>
      <c r="E97" s="65"/>
      <c r="F97" s="66"/>
    </row>
    <row r="98" spans="1:7" s="23" customFormat="1" x14ac:dyDescent="0.35">
      <c r="A98" s="64"/>
      <c r="B98" s="65"/>
      <c r="C98" s="66"/>
      <c r="D98" s="66"/>
      <c r="E98" s="65"/>
      <c r="F98" s="66"/>
    </row>
    <row r="99" spans="1:7" s="23" customFormat="1" x14ac:dyDescent="0.35">
      <c r="A99" s="64"/>
      <c r="B99" s="65"/>
      <c r="C99" s="66"/>
      <c r="D99" s="66"/>
      <c r="E99" s="65"/>
      <c r="F99" s="66"/>
    </row>
    <row r="100" spans="1:7" s="23" customFormat="1" x14ac:dyDescent="0.35">
      <c r="A100" s="81"/>
      <c r="B100" s="65"/>
      <c r="C100" s="65"/>
      <c r="D100" s="65"/>
      <c r="E100" s="65"/>
      <c r="F100" s="65"/>
    </row>
    <row r="101" spans="1:7" s="23" customFormat="1" x14ac:dyDescent="0.35">
      <c r="A101" s="82"/>
      <c r="B101" s="80"/>
      <c r="C101" s="80"/>
      <c r="D101" s="80"/>
      <c r="E101" s="80"/>
      <c r="F101" s="80"/>
    </row>
    <row r="102" spans="1:7" s="23" customFormat="1" x14ac:dyDescent="0.35">
      <c r="A102" s="64"/>
      <c r="B102" s="65"/>
      <c r="C102" s="66"/>
      <c r="D102" s="66"/>
      <c r="E102" s="65"/>
      <c r="F102" s="66"/>
    </row>
    <row r="103" spans="1:7" s="23" customFormat="1" x14ac:dyDescent="0.35">
      <c r="A103" s="64"/>
      <c r="B103" s="65"/>
      <c r="C103" s="66"/>
      <c r="D103" s="66"/>
      <c r="E103" s="65"/>
      <c r="F103" s="66"/>
    </row>
    <row r="104" spans="1:7" s="23" customFormat="1" x14ac:dyDescent="0.35">
      <c r="A104" s="64"/>
      <c r="B104" s="66"/>
      <c r="C104" s="66"/>
      <c r="D104" s="66"/>
      <c r="E104" s="66"/>
      <c r="F104" s="66"/>
    </row>
    <row r="105" spans="1:7" s="23" customFormat="1" x14ac:dyDescent="0.35">
      <c r="A105" s="64"/>
      <c r="B105" s="65"/>
      <c r="C105" s="66"/>
      <c r="D105" s="66"/>
      <c r="E105" s="65"/>
      <c r="F105" s="66"/>
    </row>
    <row r="106" spans="1:7" s="23" customFormat="1" x14ac:dyDescent="0.35">
      <c r="A106" s="64"/>
      <c r="B106" s="65"/>
      <c r="C106" s="66"/>
      <c r="D106" s="66"/>
      <c r="E106" s="65"/>
      <c r="F106" s="66"/>
    </row>
    <row r="107" spans="1:7" s="23" customFormat="1" x14ac:dyDescent="0.35">
      <c r="A107" s="64"/>
      <c r="B107" s="65"/>
      <c r="C107" s="66"/>
      <c r="D107" s="66"/>
      <c r="E107" s="65"/>
      <c r="F107" s="66"/>
    </row>
    <row r="108" spans="1:7" s="23" customFormat="1" x14ac:dyDescent="0.35">
      <c r="A108" s="64"/>
      <c r="B108" s="66"/>
      <c r="C108" s="66"/>
      <c r="D108" s="66"/>
      <c r="E108" s="66"/>
      <c r="F108" s="66"/>
    </row>
    <row r="109" spans="1:7" s="23" customFormat="1" x14ac:dyDescent="0.35">
      <c r="A109" s="64"/>
      <c r="B109" s="66"/>
      <c r="C109" s="66"/>
      <c r="D109" s="66"/>
      <c r="E109" s="66"/>
      <c r="F109" s="66"/>
    </row>
    <row r="110" spans="1:7" s="23" customFormat="1" x14ac:dyDescent="0.35">
      <c r="A110" s="64"/>
      <c r="B110" s="66"/>
      <c r="C110" s="83"/>
      <c r="D110" s="83"/>
      <c r="E110" s="66"/>
      <c r="F110" s="66"/>
      <c r="G110" s="66"/>
    </row>
    <row r="111" spans="1:7" s="23" customFormat="1" x14ac:dyDescent="0.35">
      <c r="A111" s="64"/>
      <c r="B111" s="66"/>
      <c r="C111" s="83"/>
      <c r="D111" s="83"/>
      <c r="E111" s="66"/>
      <c r="F111" s="66"/>
      <c r="G111" s="66"/>
    </row>
    <row r="112" spans="1:7" s="23" customFormat="1" x14ac:dyDescent="0.35">
      <c r="A112" s="64"/>
      <c r="B112" s="65"/>
      <c r="C112" s="83"/>
      <c r="D112" s="83"/>
      <c r="E112" s="66"/>
      <c r="F112" s="65"/>
      <c r="G112" s="66"/>
    </row>
    <row r="113" spans="1:7" s="23" customFormat="1" x14ac:dyDescent="0.35">
      <c r="A113" s="64"/>
      <c r="B113" s="65"/>
      <c r="C113" s="83"/>
      <c r="D113" s="83"/>
      <c r="E113" s="66"/>
      <c r="F113" s="65"/>
      <c r="G113" s="66"/>
    </row>
    <row r="114" spans="1:7" s="23" customFormat="1" x14ac:dyDescent="0.35">
      <c r="A114" s="64"/>
      <c r="B114" s="65"/>
      <c r="C114" s="83"/>
      <c r="D114" s="83"/>
      <c r="E114" s="66"/>
      <c r="F114" s="65"/>
      <c r="G114" s="66"/>
    </row>
    <row r="115" spans="1:7" s="23" customFormat="1" x14ac:dyDescent="0.35">
      <c r="A115" s="64"/>
      <c r="B115" s="65"/>
      <c r="C115" s="83"/>
      <c r="D115" s="83"/>
      <c r="E115" s="66"/>
      <c r="F115" s="65"/>
      <c r="G115" s="66"/>
    </row>
    <row r="116" spans="1:7" s="23" customFormat="1" x14ac:dyDescent="0.35">
      <c r="A116" s="64"/>
      <c r="B116" s="66"/>
      <c r="C116" s="83"/>
      <c r="D116" s="83"/>
      <c r="E116" s="66"/>
      <c r="F116" s="66"/>
      <c r="G116" s="66"/>
    </row>
    <row r="117" spans="1:7" s="23" customFormat="1" x14ac:dyDescent="0.35">
      <c r="A117" s="64"/>
      <c r="B117" s="66"/>
      <c r="C117" s="83"/>
      <c r="D117" s="83"/>
      <c r="E117" s="66"/>
      <c r="F117" s="66"/>
      <c r="G117" s="66"/>
    </row>
    <row r="118" spans="1:7" s="23" customFormat="1" x14ac:dyDescent="0.35">
      <c r="A118" s="64"/>
      <c r="B118" s="66"/>
      <c r="C118" s="83"/>
      <c r="D118" s="83"/>
      <c r="E118" s="66"/>
      <c r="F118" s="66"/>
      <c r="G118" s="66"/>
    </row>
    <row r="119" spans="1:7" s="23" customFormat="1" x14ac:dyDescent="0.35">
      <c r="A119" s="64"/>
      <c r="B119" s="65"/>
      <c r="C119" s="83"/>
      <c r="D119" s="83"/>
      <c r="E119" s="66"/>
      <c r="F119" s="65"/>
      <c r="G119" s="66"/>
    </row>
    <row r="120" spans="1:7" s="23" customFormat="1" x14ac:dyDescent="0.35">
      <c r="A120" s="64"/>
      <c r="B120" s="66"/>
      <c r="C120" s="83"/>
      <c r="D120" s="83"/>
      <c r="E120" s="66"/>
      <c r="F120" s="66"/>
      <c r="G120" s="66"/>
    </row>
    <row r="121" spans="1:7" s="23" customFormat="1" x14ac:dyDescent="0.35">
      <c r="A121" s="84"/>
      <c r="B121" s="85"/>
      <c r="C121" s="86"/>
      <c r="D121" s="86"/>
      <c r="E121" s="85"/>
      <c r="F121" s="85"/>
      <c r="G121" s="85"/>
    </row>
    <row r="122" spans="1:7" s="23" customFormat="1" x14ac:dyDescent="0.35">
      <c r="A122" s="64"/>
      <c r="B122" s="66"/>
      <c r="C122" s="83"/>
      <c r="D122" s="83"/>
      <c r="E122" s="66"/>
      <c r="F122" s="66"/>
      <c r="G122" s="66"/>
    </row>
    <row r="123" spans="1:7" s="23" customFormat="1" x14ac:dyDescent="0.35">
      <c r="A123" s="64"/>
      <c r="B123" s="65"/>
      <c r="C123" s="83"/>
      <c r="D123" s="83"/>
      <c r="E123" s="66"/>
      <c r="F123" s="65"/>
      <c r="G123" s="66"/>
    </row>
  </sheetData>
  <sheetProtection algorithmName="SHA-512" hashValue="ZMrepG8rUqxkbwkrnENXI24yT9DC9ua4fi9WBZh6DaZiSE7bUez2I463XRQLWAl1z/HuV8aMMarVjg0Ekn997A==" saltValue="YMfZL5VKcYUgXklvOfv/Pg==" spinCount="100000" sheet="1" objects="1" scenarios="1" formatCells="0" formatColumns="0" formatRows="0"/>
  <mergeCells count="16">
    <mergeCell ref="C4:F4"/>
    <mergeCell ref="C1:F1"/>
    <mergeCell ref="G1:J1"/>
    <mergeCell ref="C2:F2"/>
    <mergeCell ref="G2:J2"/>
    <mergeCell ref="C3:F3"/>
    <mergeCell ref="C5:F5"/>
    <mergeCell ref="C6:F6"/>
    <mergeCell ref="C7:F7"/>
    <mergeCell ref="C8:F8"/>
    <mergeCell ref="A90:B90"/>
    <mergeCell ref="D90:E90"/>
    <mergeCell ref="A86:P86"/>
    <mergeCell ref="A87:P87"/>
    <mergeCell ref="A88:P88"/>
    <mergeCell ref="K9:O9"/>
  </mergeCells>
  <hyperlinks>
    <hyperlink ref="P1" location="Master!A1" display="(Return to Master Tab)"/>
  </hyperlinks>
  <pageMargins left="0.7" right="0.7" top="0.75" bottom="0.75" header="0.3" footer="0.3"/>
  <pageSetup scale="45"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171"/>
  <sheetViews>
    <sheetView showGridLines="0" showZeros="0" zoomScaleNormal="100" workbookViewId="0">
      <pane ySplit="12" topLeftCell="A13" activePane="bottomLeft" state="frozen"/>
      <selection activeCell="K77" sqref="K77"/>
      <selection pane="bottomLeft" activeCell="B1" sqref="B1"/>
    </sheetView>
  </sheetViews>
  <sheetFormatPr defaultColWidth="9.08984375" defaultRowHeight="14.5" x14ac:dyDescent="0.35"/>
  <cols>
    <col min="1" max="1" width="11.36328125" style="37" customWidth="1"/>
    <col min="2" max="2" width="35.6328125" style="37" bestFit="1" customWidth="1"/>
    <col min="3" max="3" width="12.8164062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199</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130</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139</v>
      </c>
      <c r="G11" s="92" t="s">
        <v>140</v>
      </c>
      <c r="H11" s="91" t="s">
        <v>141</v>
      </c>
      <c r="I11" s="93" t="s">
        <v>142</v>
      </c>
      <c r="J11" s="91" t="s">
        <v>143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5.75" customHeight="1" x14ac:dyDescent="0.35">
      <c r="A14" s="50" t="s">
        <v>211</v>
      </c>
      <c r="B14" s="139" t="s">
        <v>339</v>
      </c>
      <c r="C14" s="65"/>
      <c r="D14" s="66"/>
    </row>
    <row r="15" spans="1:12" x14ac:dyDescent="0.35">
      <c r="A15" s="53">
        <f>'CSA Wrksht'!A15</f>
        <v>18</v>
      </c>
      <c r="B15" s="125" t="str">
        <f>'CSA Wrksht'!B15</f>
        <v>Residential Level 1</v>
      </c>
      <c r="C15" s="125" t="str">
        <f>'CSA Wrksht'!F15</f>
        <v>Days</v>
      </c>
      <c r="D15" s="244">
        <v>295.35000000000002</v>
      </c>
      <c r="E15" s="98"/>
      <c r="F15" s="99">
        <f>'CSA Wrksht'!P15</f>
        <v>0</v>
      </c>
      <c r="G15" s="100">
        <f>D15*F15</f>
        <v>0</v>
      </c>
      <c r="H15" s="103"/>
      <c r="I15" s="101">
        <f t="shared" ref="I15:I23" si="0">ROUND(G15-H15,2)</f>
        <v>0</v>
      </c>
      <c r="J15" s="102" t="str">
        <f t="shared" ref="J15:J23" si="1">IF(E15="","XXXXXXXXXX",ROUND(MAX((E15/$C$4*$C$6)-H15,(E15-H15)/$C$5),2))</f>
        <v>XXXXXXXXXX</v>
      </c>
      <c r="K15" s="103"/>
      <c r="L15" s="58">
        <f t="shared" ref="L15:L23" si="2">IF(D15="",0,K15/D15)</f>
        <v>0</v>
      </c>
    </row>
    <row r="16" spans="1:12" x14ac:dyDescent="0.35">
      <c r="A16" s="53">
        <f>'CSA Wrksht'!A16</f>
        <v>19</v>
      </c>
      <c r="B16" s="125" t="str">
        <f>'CSA Wrksht'!B16</f>
        <v>Residential Level 2</v>
      </c>
      <c r="C16" s="125" t="str">
        <f>'CSA Wrksht'!F16</f>
        <v>Days</v>
      </c>
      <c r="D16" s="244">
        <v>174.8</v>
      </c>
      <c r="E16" s="98"/>
      <c r="F16" s="99">
        <f>'CSA Wrksht'!P16</f>
        <v>0</v>
      </c>
      <c r="G16" s="100">
        <f t="shared" ref="G16:G82" si="3">D16*F16</f>
        <v>0</v>
      </c>
      <c r="H16" s="103"/>
      <c r="I16" s="101">
        <f t="shared" si="0"/>
        <v>0</v>
      </c>
      <c r="J16" s="102" t="str">
        <f t="shared" si="1"/>
        <v>XXXXXXXXXX</v>
      </c>
      <c r="K16" s="103"/>
      <c r="L16" s="58">
        <f t="shared" si="2"/>
        <v>0</v>
      </c>
    </row>
    <row r="17" spans="1:12" x14ac:dyDescent="0.35">
      <c r="A17" s="53">
        <f>'CSA Wrksht'!A17</f>
        <v>20</v>
      </c>
      <c r="B17" s="125" t="str">
        <f>'CSA Wrksht'!B17</f>
        <v>Residential Level 3</v>
      </c>
      <c r="C17" s="125" t="str">
        <f>'CSA Wrksht'!F17</f>
        <v>Days</v>
      </c>
      <c r="D17" s="244">
        <v>123.37</v>
      </c>
      <c r="E17" s="98"/>
      <c r="F17" s="99">
        <f>'CSA Wrksht'!P17</f>
        <v>0</v>
      </c>
      <c r="G17" s="100">
        <f t="shared" si="3"/>
        <v>0</v>
      </c>
      <c r="H17" s="103"/>
      <c r="I17" s="101">
        <f t="shared" si="0"/>
        <v>0</v>
      </c>
      <c r="J17" s="102" t="str">
        <f t="shared" si="1"/>
        <v>XXXXXXXXXX</v>
      </c>
      <c r="K17" s="103"/>
      <c r="L17" s="58">
        <f t="shared" si="2"/>
        <v>0</v>
      </c>
    </row>
    <row r="18" spans="1:12" x14ac:dyDescent="0.35">
      <c r="A18" s="53">
        <f>'CSA Wrksht'!A18</f>
        <v>21</v>
      </c>
      <c r="B18" s="125" t="str">
        <f>'CSA Wrksht'!B18</f>
        <v>Residential Level 4</v>
      </c>
      <c r="C18" s="125" t="str">
        <f>'CSA Wrksht'!F18</f>
        <v>Days</v>
      </c>
      <c r="D18" s="244">
        <v>54.67</v>
      </c>
      <c r="E18" s="98"/>
      <c r="F18" s="99">
        <f>'CSA Wrksht'!P18</f>
        <v>0</v>
      </c>
      <c r="G18" s="100">
        <f t="shared" si="3"/>
        <v>0</v>
      </c>
      <c r="H18" s="103"/>
      <c r="I18" s="101">
        <f t="shared" si="0"/>
        <v>0</v>
      </c>
      <c r="J18" s="102" t="str">
        <f t="shared" si="1"/>
        <v>XXXXXXXXXX</v>
      </c>
      <c r="K18" s="103"/>
      <c r="L18" s="58">
        <f t="shared" si="2"/>
        <v>0</v>
      </c>
    </row>
    <row r="19" spans="1:12" x14ac:dyDescent="0.35">
      <c r="A19" s="53">
        <f>'CSA Wrksht'!A19</f>
        <v>36</v>
      </c>
      <c r="B19" s="125" t="str">
        <f>'CSA Wrksht'!B19</f>
        <v>Room &amp; Board Level 1</v>
      </c>
      <c r="C19" s="125" t="str">
        <f>'CSA Wrksht'!F19</f>
        <v>Days</v>
      </c>
      <c r="D19" s="244">
        <v>185</v>
      </c>
      <c r="E19" s="98"/>
      <c r="F19" s="99">
        <f>'CSA Wrksht'!P19</f>
        <v>0</v>
      </c>
      <c r="G19" s="100">
        <f t="shared" si="3"/>
        <v>0</v>
      </c>
      <c r="H19" s="103"/>
      <c r="I19" s="101">
        <f t="shared" si="0"/>
        <v>0</v>
      </c>
      <c r="J19" s="102" t="str">
        <f t="shared" si="1"/>
        <v>XXXXXXXXXX</v>
      </c>
      <c r="K19" s="103"/>
      <c r="L19" s="58">
        <f t="shared" si="2"/>
        <v>0</v>
      </c>
    </row>
    <row r="20" spans="1:12" x14ac:dyDescent="0.35">
      <c r="A20" s="53">
        <f>'CSA Wrksht'!A20</f>
        <v>37</v>
      </c>
      <c r="B20" s="125" t="str">
        <f>'CSA Wrksht'!B20</f>
        <v>Room &amp; Board Level 2</v>
      </c>
      <c r="C20" s="125" t="str">
        <f>'CSA Wrksht'!F20</f>
        <v>Days</v>
      </c>
      <c r="D20" s="244">
        <v>101.33</v>
      </c>
      <c r="E20" s="98"/>
      <c r="F20" s="99">
        <f>'CSA Wrksht'!P20</f>
        <v>0</v>
      </c>
      <c r="G20" s="100">
        <f t="shared" si="3"/>
        <v>0</v>
      </c>
      <c r="H20" s="103"/>
      <c r="I20" s="101">
        <f t="shared" si="0"/>
        <v>0</v>
      </c>
      <c r="J20" s="102" t="str">
        <f t="shared" si="1"/>
        <v>XXXXXXXXXX</v>
      </c>
      <c r="K20" s="103"/>
      <c r="L20" s="58">
        <f t="shared" si="2"/>
        <v>0</v>
      </c>
    </row>
    <row r="21" spans="1:12" x14ac:dyDescent="0.35">
      <c r="A21" s="53">
        <f>'CSA Wrksht'!A21</f>
        <v>38</v>
      </c>
      <c r="B21" s="125" t="str">
        <f>'CSA Wrksht'!B21</f>
        <v>Room &amp; Board Level 3</v>
      </c>
      <c r="C21" s="125" t="str">
        <f>'CSA Wrksht'!F21</f>
        <v>Days</v>
      </c>
      <c r="D21" s="244">
        <v>100.63</v>
      </c>
      <c r="E21" s="98"/>
      <c r="F21" s="99">
        <f>'CSA Wrksht'!P21</f>
        <v>0</v>
      </c>
      <c r="G21" s="100">
        <f t="shared" si="3"/>
        <v>0</v>
      </c>
      <c r="H21" s="103"/>
      <c r="I21" s="101">
        <f t="shared" si="0"/>
        <v>0</v>
      </c>
      <c r="J21" s="102" t="str">
        <f t="shared" si="1"/>
        <v>XXXXXXXXXX</v>
      </c>
      <c r="K21" s="103"/>
      <c r="L21" s="58">
        <f t="shared" si="2"/>
        <v>0</v>
      </c>
    </row>
    <row r="22" spans="1:12" x14ac:dyDescent="0.35">
      <c r="A22" s="53">
        <f>'CSA Wrksht'!A22</f>
        <v>0</v>
      </c>
      <c r="B22" s="61">
        <f>'CSA Wrksht'!B22</f>
        <v>0</v>
      </c>
      <c r="C22" s="136">
        <f>'CSA Wrksht'!F22</f>
        <v>0</v>
      </c>
      <c r="D22" s="193"/>
      <c r="E22" s="98"/>
      <c r="F22" s="99">
        <f>'CSA Wrksht'!P22</f>
        <v>0</v>
      </c>
      <c r="G22" s="100">
        <f t="shared" si="3"/>
        <v>0</v>
      </c>
      <c r="H22" s="103"/>
      <c r="I22" s="101">
        <f t="shared" si="0"/>
        <v>0</v>
      </c>
      <c r="J22" s="102" t="str">
        <f t="shared" si="1"/>
        <v>XXXXXXXXXX</v>
      </c>
      <c r="K22" s="103"/>
      <c r="L22" s="58">
        <f t="shared" si="2"/>
        <v>0</v>
      </c>
    </row>
    <row r="23" spans="1:12" ht="15.75" customHeight="1" x14ac:dyDescent="0.35">
      <c r="A23" s="53">
        <f>'CSA Wrksht'!A23</f>
        <v>0</v>
      </c>
      <c r="B23" s="61">
        <f>'CSA Wrksht'!B23</f>
        <v>0</v>
      </c>
      <c r="C23" s="136">
        <f>'CSA Wrksht'!F23</f>
        <v>0</v>
      </c>
      <c r="D23" s="193"/>
      <c r="E23" s="98"/>
      <c r="F23" s="99">
        <f>'CSA Wrksht'!P23</f>
        <v>0</v>
      </c>
      <c r="G23" s="100">
        <f t="shared" si="3"/>
        <v>0</v>
      </c>
      <c r="H23" s="103"/>
      <c r="I23" s="101">
        <f t="shared" si="0"/>
        <v>0</v>
      </c>
      <c r="J23" s="102" t="str">
        <f t="shared" si="1"/>
        <v>XXXXXXXXXX</v>
      </c>
      <c r="K23" s="103"/>
      <c r="L23" s="58">
        <f t="shared" si="2"/>
        <v>0</v>
      </c>
    </row>
    <row r="24" spans="1:12" ht="6.75" customHeight="1" x14ac:dyDescent="0.35">
      <c r="A24" s="64">
        <f>'CSA Wrksht'!A24</f>
        <v>0</v>
      </c>
      <c r="B24" s="65">
        <f>'CSA Wrksht'!B24</f>
        <v>0</v>
      </c>
      <c r="C24" s="65">
        <f>'CSA Wrksht'!F24</f>
        <v>0</v>
      </c>
      <c r="D24" s="66"/>
      <c r="J24" s="104"/>
    </row>
    <row r="25" spans="1:12" ht="15" customHeight="1" thickBot="1" x14ac:dyDescent="0.4">
      <c r="A25" s="155" t="s">
        <v>211</v>
      </c>
      <c r="B25" s="106" t="s">
        <v>347</v>
      </c>
      <c r="C25" s="106">
        <f>'CSA Wrksht'!F25</f>
        <v>0</v>
      </c>
      <c r="D25" s="107"/>
      <c r="E25" s="108"/>
      <c r="F25" s="109">
        <f>SUM(F14:F24)</f>
        <v>0</v>
      </c>
      <c r="G25" s="135">
        <f>SUM(G14:G24)</f>
        <v>0</v>
      </c>
      <c r="H25" s="135">
        <f t="shared" ref="H25:I25" si="4">SUM(H14:H24)</f>
        <v>0</v>
      </c>
      <c r="I25" s="135">
        <f t="shared" si="4"/>
        <v>0</v>
      </c>
      <c r="J25" s="110" t="e">
        <f>ROUND(MAX((E25/$C$4*$C$6)-H25,(E25-H25)/$C$5),2)</f>
        <v>#DIV/0!</v>
      </c>
      <c r="K25" s="111">
        <f t="shared" ref="K25:L25" si="5">SUM(K14:K24)</f>
        <v>0</v>
      </c>
      <c r="L25" s="109">
        <f t="shared" si="5"/>
        <v>0</v>
      </c>
    </row>
    <row r="26" spans="1:12" ht="15" customHeight="1" thickBot="1" x14ac:dyDescent="0.4">
      <c r="A26" s="79">
        <f>'CSA Wrksht'!A26</f>
        <v>0</v>
      </c>
      <c r="B26" s="80">
        <f>'CSA Wrksht'!B26</f>
        <v>0</v>
      </c>
      <c r="C26" s="139">
        <f>'CSA Wrksht'!F26</f>
        <v>0</v>
      </c>
      <c r="D26" s="79"/>
      <c r="E26" s="112" t="str">
        <f>IF((SUM(E14:E24))&gt;E25,"Please check funding above","")</f>
        <v/>
      </c>
      <c r="K26" s="113" t="e">
        <f>MIN(J25,I25)</f>
        <v>#DIV/0!</v>
      </c>
      <c r="L26" s="114" t="s">
        <v>147</v>
      </c>
    </row>
    <row r="27" spans="1:12" ht="16.5" customHeight="1" x14ac:dyDescent="0.35">
      <c r="A27" s="154" t="s">
        <v>212</v>
      </c>
      <c r="B27" s="52" t="s">
        <v>341</v>
      </c>
      <c r="C27" s="65">
        <f>'CSA Wrksht'!F27</f>
        <v>0</v>
      </c>
      <c r="D27" s="66"/>
    </row>
    <row r="28" spans="1:12" x14ac:dyDescent="0.35">
      <c r="A28" s="53">
        <f>'CSA Wrksht'!A28</f>
        <v>29</v>
      </c>
      <c r="B28" s="125" t="str">
        <f>'CSA Wrksht'!B28</f>
        <v>Aftercare -  Individual</v>
      </c>
      <c r="C28" s="125" t="str">
        <f>'CSA Wrksht'!F28</f>
        <v>Hours</v>
      </c>
      <c r="D28" s="244">
        <v>62.57</v>
      </c>
      <c r="E28" s="98"/>
      <c r="F28" s="99">
        <f>'CSA Wrksht'!P28</f>
        <v>0</v>
      </c>
      <c r="G28" s="100">
        <f t="shared" si="3"/>
        <v>0</v>
      </c>
      <c r="H28" s="103"/>
      <c r="I28" s="101">
        <f t="shared" ref="I28:I60" si="6">ROUND(G28-H28,2)</f>
        <v>0</v>
      </c>
      <c r="J28" s="102" t="str">
        <f t="shared" ref="J28:J60" si="7">IF(E28="","XXXXXXXXXX",ROUND(MAX((E28/$C$4*$C$6)-H28,(E28-H28)/$C$5),2))</f>
        <v>XXXXXXXXXX</v>
      </c>
      <c r="K28" s="103"/>
      <c r="L28" s="58">
        <f t="shared" ref="L28:L60" si="8">IF(D28="",0,K28/D28)</f>
        <v>0</v>
      </c>
    </row>
    <row r="29" spans="1:12" x14ac:dyDescent="0.35">
      <c r="A29" s="53">
        <f>'CSA Wrksht'!A29</f>
        <v>43</v>
      </c>
      <c r="B29" s="125" t="str">
        <f>'CSA Wrksht'!B29</f>
        <v>Aftercare - Group</v>
      </c>
      <c r="C29" s="125" t="str">
        <f>'CSA Wrksht'!F29</f>
        <v>Hours</v>
      </c>
      <c r="D29" s="244">
        <v>15.64</v>
      </c>
      <c r="E29" s="98"/>
      <c r="F29" s="99">
        <f>'CSA Wrksht'!P29</f>
        <v>0</v>
      </c>
      <c r="G29" s="100">
        <f t="shared" si="3"/>
        <v>0</v>
      </c>
      <c r="H29" s="103"/>
      <c r="I29" s="101">
        <f t="shared" si="6"/>
        <v>0</v>
      </c>
      <c r="J29" s="102" t="str">
        <f t="shared" si="7"/>
        <v>XXXXXXXXXX</v>
      </c>
      <c r="K29" s="103"/>
      <c r="L29" s="58">
        <f t="shared" si="8"/>
        <v>0</v>
      </c>
    </row>
    <row r="30" spans="1:12" x14ac:dyDescent="0.35">
      <c r="A30" s="53">
        <f>'CSA Wrksht'!A30</f>
        <v>1</v>
      </c>
      <c r="B30" s="125" t="str">
        <f>'CSA Wrksht'!B30</f>
        <v>Assessment</v>
      </c>
      <c r="C30" s="125" t="str">
        <f>'CSA Wrksht'!F30</f>
        <v>Hours</v>
      </c>
      <c r="D30" s="244">
        <v>83.25</v>
      </c>
      <c r="E30" s="98"/>
      <c r="F30" s="99">
        <f>'CSA Wrksht'!P30</f>
        <v>0</v>
      </c>
      <c r="G30" s="100">
        <f t="shared" si="3"/>
        <v>0</v>
      </c>
      <c r="H30" s="103"/>
      <c r="I30" s="101">
        <f t="shared" si="6"/>
        <v>0</v>
      </c>
      <c r="J30" s="102" t="str">
        <f t="shared" si="7"/>
        <v>XXXXXXXXXX</v>
      </c>
      <c r="K30" s="103"/>
      <c r="L30" s="58">
        <f t="shared" si="8"/>
        <v>0</v>
      </c>
    </row>
    <row r="31" spans="1:12" x14ac:dyDescent="0.35">
      <c r="A31" s="53">
        <f>'CSA Wrksht'!A31</f>
        <v>2</v>
      </c>
      <c r="B31" s="125" t="str">
        <f>'CSA Wrksht'!B31</f>
        <v>Case Management</v>
      </c>
      <c r="C31" s="125" t="str">
        <f>'CSA Wrksht'!F31</f>
        <v>Hours</v>
      </c>
      <c r="D31" s="244">
        <v>65.83</v>
      </c>
      <c r="E31" s="98"/>
      <c r="F31" s="99">
        <f>'CSA Wrksht'!P31</f>
        <v>0</v>
      </c>
      <c r="G31" s="100">
        <f t="shared" si="3"/>
        <v>0</v>
      </c>
      <c r="H31" s="103"/>
      <c r="I31" s="101">
        <f t="shared" si="6"/>
        <v>0</v>
      </c>
      <c r="J31" s="102" t="str">
        <f t="shared" si="7"/>
        <v>XXXXXXXXXX</v>
      </c>
      <c r="K31" s="103"/>
      <c r="L31" s="58">
        <f t="shared" si="8"/>
        <v>0</v>
      </c>
    </row>
    <row r="32" spans="1:12" hidden="1" x14ac:dyDescent="0.35">
      <c r="A32" s="53">
        <f>'CSA Wrksht'!A32</f>
        <v>0</v>
      </c>
      <c r="B32" s="125">
        <f>'CSA Wrksht'!B32</f>
        <v>0</v>
      </c>
      <c r="C32" s="125">
        <f>'CSA Wrksht'!F32</f>
        <v>0</v>
      </c>
      <c r="D32" s="193"/>
      <c r="E32" s="98"/>
      <c r="F32" s="99">
        <f>'CSA Wrksht'!P32</f>
        <v>0</v>
      </c>
      <c r="G32" s="100">
        <f t="shared" si="3"/>
        <v>0</v>
      </c>
      <c r="H32" s="103"/>
      <c r="I32" s="101">
        <f t="shared" si="6"/>
        <v>0</v>
      </c>
      <c r="J32" s="102" t="str">
        <f t="shared" si="7"/>
        <v>XXXXXXXXXX</v>
      </c>
      <c r="K32" s="103"/>
      <c r="L32" s="58">
        <f t="shared" si="8"/>
        <v>0</v>
      </c>
    </row>
    <row r="33" spans="1:12" hidden="1" x14ac:dyDescent="0.35">
      <c r="A33" s="53">
        <f>'CSA Wrksht'!A33</f>
        <v>0</v>
      </c>
      <c r="B33" s="125">
        <f>'CSA Wrksht'!B33</f>
        <v>0</v>
      </c>
      <c r="C33" s="125">
        <f>'CSA Wrksht'!F33</f>
        <v>0</v>
      </c>
      <c r="D33" s="193"/>
      <c r="E33" s="98"/>
      <c r="F33" s="99">
        <f>'CSA Wrksht'!P33</f>
        <v>0</v>
      </c>
      <c r="G33" s="100">
        <f t="shared" si="3"/>
        <v>0</v>
      </c>
      <c r="H33" s="103"/>
      <c r="I33" s="101">
        <f t="shared" si="6"/>
        <v>0</v>
      </c>
      <c r="J33" s="102" t="str">
        <f t="shared" si="7"/>
        <v>XXXXXXXXXX</v>
      </c>
      <c r="K33" s="103"/>
      <c r="L33" s="58">
        <f t="shared" si="8"/>
        <v>0</v>
      </c>
    </row>
    <row r="34" spans="1:12" x14ac:dyDescent="0.35">
      <c r="A34" s="53">
        <f>'CSA Wrksht'!A34</f>
        <v>6</v>
      </c>
      <c r="B34" s="125" t="str">
        <f>'CSA Wrksht'!B34</f>
        <v>Day Treatment</v>
      </c>
      <c r="C34" s="125" t="str">
        <f>'CSA Wrksht'!F34</f>
        <v>Hours</v>
      </c>
      <c r="D34" s="244">
        <v>15.1</v>
      </c>
      <c r="E34" s="98"/>
      <c r="F34" s="99">
        <f>'CSA Wrksht'!P34</f>
        <v>0</v>
      </c>
      <c r="G34" s="100">
        <f t="shared" si="3"/>
        <v>0</v>
      </c>
      <c r="H34" s="103"/>
      <c r="I34" s="101">
        <f t="shared" si="6"/>
        <v>0</v>
      </c>
      <c r="J34" s="102" t="str">
        <f t="shared" si="7"/>
        <v>XXXXXXXXXX</v>
      </c>
      <c r="K34" s="103"/>
      <c r="L34" s="58">
        <f t="shared" si="8"/>
        <v>0</v>
      </c>
    </row>
    <row r="35" spans="1:12" x14ac:dyDescent="0.35">
      <c r="A35" s="53">
        <f>'CSA Wrksht'!A35</f>
        <v>28</v>
      </c>
      <c r="B35" s="125" t="str">
        <f>'CSA Wrksht'!B35</f>
        <v>Incidental Expenses</v>
      </c>
      <c r="C35" s="125" t="str">
        <f>'CSA Wrksht'!F35</f>
        <v>1 Unit = $1.00</v>
      </c>
      <c r="D35" s="244">
        <v>1</v>
      </c>
      <c r="E35" s="98"/>
      <c r="F35" s="99">
        <f>'CSA Wrksht'!P35</f>
        <v>0</v>
      </c>
      <c r="G35" s="100">
        <f t="shared" si="3"/>
        <v>0</v>
      </c>
      <c r="H35" s="103"/>
      <c r="I35" s="101">
        <f t="shared" si="6"/>
        <v>0</v>
      </c>
      <c r="J35" s="102" t="str">
        <f t="shared" si="7"/>
        <v>XXXXXXXXXX</v>
      </c>
      <c r="K35" s="103"/>
      <c r="L35" s="58">
        <f t="shared" si="8"/>
        <v>0</v>
      </c>
    </row>
    <row r="36" spans="1:12" x14ac:dyDescent="0.35">
      <c r="A36" s="53">
        <f>'CSA Wrksht'!A36</f>
        <v>8</v>
      </c>
      <c r="B36" s="125" t="str">
        <f>'CSA Wrksht'!B36</f>
        <v>In-Home &amp; On Site</v>
      </c>
      <c r="C36" s="125" t="str">
        <f>'CSA Wrksht'!F36</f>
        <v>Hours</v>
      </c>
      <c r="D36" s="244">
        <v>73.55</v>
      </c>
      <c r="E36" s="98"/>
      <c r="F36" s="99">
        <f>'CSA Wrksht'!P36</f>
        <v>0</v>
      </c>
      <c r="G36" s="100">
        <f t="shared" si="3"/>
        <v>0</v>
      </c>
      <c r="H36" s="103"/>
      <c r="I36" s="101">
        <f t="shared" si="6"/>
        <v>0</v>
      </c>
      <c r="J36" s="102" t="str">
        <f t="shared" si="7"/>
        <v>XXXXXXXXXX</v>
      </c>
      <c r="K36" s="103"/>
      <c r="L36" s="58">
        <f t="shared" si="8"/>
        <v>0</v>
      </c>
    </row>
    <row r="37" spans="1:12" x14ac:dyDescent="0.35">
      <c r="A37" s="53">
        <f>'CSA Wrksht'!A37</f>
        <v>42</v>
      </c>
      <c r="B37" s="125" t="str">
        <f>'CSA Wrksht'!B37</f>
        <v>Intervention - Group</v>
      </c>
      <c r="C37" s="125" t="str">
        <f>'CSA Wrksht'!F37</f>
        <v>Hours</v>
      </c>
      <c r="D37" s="244">
        <v>16.8</v>
      </c>
      <c r="E37" s="98"/>
      <c r="F37" s="99">
        <f>'CSA Wrksht'!P37</f>
        <v>0</v>
      </c>
      <c r="G37" s="100">
        <f t="shared" si="3"/>
        <v>0</v>
      </c>
      <c r="H37" s="103"/>
      <c r="I37" s="101">
        <f t="shared" si="6"/>
        <v>0</v>
      </c>
      <c r="J37" s="102" t="str">
        <f t="shared" si="7"/>
        <v>XXXXXXXXXX</v>
      </c>
      <c r="K37" s="103"/>
      <c r="L37" s="58">
        <f t="shared" si="8"/>
        <v>0</v>
      </c>
    </row>
    <row r="38" spans="1:12" x14ac:dyDescent="0.35">
      <c r="A38" s="53">
        <f>'CSA Wrksht'!A38</f>
        <v>11</v>
      </c>
      <c r="B38" s="125" t="str">
        <f>'CSA Wrksht'!B38</f>
        <v>Intervention - Individual</v>
      </c>
      <c r="C38" s="125" t="str">
        <f>'CSA Wrksht'!F38</f>
        <v>Hours</v>
      </c>
      <c r="D38" s="244">
        <v>67.2</v>
      </c>
      <c r="E38" s="98"/>
      <c r="F38" s="99">
        <f>'CSA Wrksht'!P38</f>
        <v>0</v>
      </c>
      <c r="G38" s="100">
        <f t="shared" si="3"/>
        <v>0</v>
      </c>
      <c r="H38" s="103"/>
      <c r="I38" s="101">
        <f t="shared" si="6"/>
        <v>0</v>
      </c>
      <c r="J38" s="102" t="str">
        <f t="shared" si="7"/>
        <v>XXXXXXXXXX</v>
      </c>
      <c r="K38" s="103"/>
      <c r="L38" s="58">
        <f t="shared" si="8"/>
        <v>0</v>
      </c>
    </row>
    <row r="39" spans="1:12" x14ac:dyDescent="0.35">
      <c r="A39" s="53">
        <f>'CSA Wrksht'!A39</f>
        <v>12</v>
      </c>
      <c r="B39" s="125" t="str">
        <f>'CSA Wrksht'!B39</f>
        <v>Medical Services</v>
      </c>
      <c r="C39" s="125" t="str">
        <f>'CSA Wrksht'!F39</f>
        <v>Hours</v>
      </c>
      <c r="D39" s="244">
        <v>383.08</v>
      </c>
      <c r="E39" s="98"/>
      <c r="F39" s="99">
        <f>'CSA Wrksht'!P39</f>
        <v>0</v>
      </c>
      <c r="G39" s="100">
        <f t="shared" si="3"/>
        <v>0</v>
      </c>
      <c r="H39" s="103"/>
      <c r="I39" s="101">
        <f t="shared" si="6"/>
        <v>0</v>
      </c>
      <c r="J39" s="102" t="str">
        <f t="shared" si="7"/>
        <v>XXXXXXXXXX</v>
      </c>
      <c r="K39" s="103"/>
      <c r="L39" s="58">
        <f t="shared" si="8"/>
        <v>0</v>
      </c>
    </row>
    <row r="40" spans="1:12" x14ac:dyDescent="0.35">
      <c r="A40" s="53">
        <f>'CSA Wrksht'!A40</f>
        <v>35</v>
      </c>
      <c r="B40" s="125" t="str">
        <f>'CSA Wrksht'!B40</f>
        <v>Outpatient - Group</v>
      </c>
      <c r="C40" s="125" t="str">
        <f>'CSA Wrksht'!F40</f>
        <v>Hours</v>
      </c>
      <c r="D40" s="244">
        <v>20.13</v>
      </c>
      <c r="E40" s="98"/>
      <c r="F40" s="99">
        <f>'CSA Wrksht'!P40</f>
        <v>0</v>
      </c>
      <c r="G40" s="100">
        <f t="shared" si="3"/>
        <v>0</v>
      </c>
      <c r="H40" s="103"/>
      <c r="I40" s="101">
        <f t="shared" si="6"/>
        <v>0</v>
      </c>
      <c r="J40" s="102" t="str">
        <f t="shared" si="7"/>
        <v>XXXXXXXXXX</v>
      </c>
      <c r="K40" s="103"/>
      <c r="L40" s="58">
        <f t="shared" si="8"/>
        <v>0</v>
      </c>
    </row>
    <row r="41" spans="1:12" x14ac:dyDescent="0.35">
      <c r="A41" s="53">
        <f>'CSA Wrksht'!A41</f>
        <v>14</v>
      </c>
      <c r="B41" s="125" t="str">
        <f>'CSA Wrksht'!B41</f>
        <v>Outpatient - Individual</v>
      </c>
      <c r="C41" s="125" t="str">
        <f>'CSA Wrksht'!F41</f>
        <v>Hours</v>
      </c>
      <c r="D41" s="244">
        <v>80.510000000000005</v>
      </c>
      <c r="E41" s="98"/>
      <c r="F41" s="99">
        <f>'CSA Wrksht'!P41</f>
        <v>0</v>
      </c>
      <c r="G41" s="100">
        <f t="shared" si="3"/>
        <v>0</v>
      </c>
      <c r="H41" s="103"/>
      <c r="I41" s="101">
        <f t="shared" si="6"/>
        <v>0</v>
      </c>
      <c r="J41" s="102" t="str">
        <f t="shared" si="7"/>
        <v>XXXXXXXXXX</v>
      </c>
      <c r="K41" s="103"/>
      <c r="L41" s="58">
        <f t="shared" si="8"/>
        <v>0</v>
      </c>
    </row>
    <row r="42" spans="1:12" x14ac:dyDescent="0.35">
      <c r="A42" s="53">
        <f>'CSA Wrksht'!A42</f>
        <v>15</v>
      </c>
      <c r="B42" s="125" t="str">
        <f>'CSA Wrksht'!B42</f>
        <v>Outreach (Client Specific Form)</v>
      </c>
      <c r="C42" s="125" t="str">
        <f>'CSA Wrksht'!F42</f>
        <v>Hours</v>
      </c>
      <c r="D42" s="244">
        <v>52.41</v>
      </c>
      <c r="E42" s="98"/>
      <c r="F42" s="99">
        <f>'CSA Wrksht'!P42</f>
        <v>0</v>
      </c>
      <c r="G42" s="100">
        <f t="shared" si="3"/>
        <v>0</v>
      </c>
      <c r="H42" s="103"/>
      <c r="I42" s="101">
        <f t="shared" si="6"/>
        <v>0</v>
      </c>
      <c r="J42" s="102" t="str">
        <f t="shared" si="7"/>
        <v>XXXXXXXXXX</v>
      </c>
      <c r="K42" s="103"/>
      <c r="L42" s="58">
        <f t="shared" si="8"/>
        <v>0</v>
      </c>
    </row>
    <row r="43" spans="1:12" s="185" customFormat="1" x14ac:dyDescent="0.35">
      <c r="A43" s="249">
        <f>'CSA Wrksht'!A43</f>
        <v>15</v>
      </c>
      <c r="B43" s="176" t="str">
        <f>'CSA Wrksht'!B43</f>
        <v>Outreach (Non-Client Specific Form)</v>
      </c>
      <c r="C43" s="176" t="str">
        <f>'CSA Wrksht'!F43</f>
        <v>Hours</v>
      </c>
      <c r="D43" s="244">
        <v>52.41</v>
      </c>
      <c r="E43" s="194"/>
      <c r="F43" s="99">
        <f>'CSA Wrksht'!P43</f>
        <v>0</v>
      </c>
      <c r="G43" s="170">
        <f t="shared" ref="G43" si="9">D43*F43</f>
        <v>0</v>
      </c>
      <c r="H43" s="196"/>
      <c r="I43" s="171">
        <f t="shared" ref="I43" si="10">ROUND(G43-H43,2)</f>
        <v>0</v>
      </c>
      <c r="J43" s="195" t="str">
        <f t="shared" ref="J43" si="11">IF(E43="","XXXXXXXXXX",ROUND(MAX((E43/$C$4*$C$6)-H43,(E43-H43)/$C$5),2))</f>
        <v>XXXXXXXXXX</v>
      </c>
      <c r="K43" s="196"/>
      <c r="L43" s="165">
        <f t="shared" ref="L43" si="12">IF(D43="",0,K43/D43)</f>
        <v>0</v>
      </c>
    </row>
    <row r="44" spans="1:12" x14ac:dyDescent="0.35">
      <c r="A44" s="53">
        <f>'CSA Wrksht'!A44</f>
        <v>47</v>
      </c>
      <c r="B44" s="125" t="str">
        <f>'CSA Wrksht'!B44</f>
        <v>Recovery Support - Group</v>
      </c>
      <c r="C44" s="125" t="str">
        <f>'CSA Wrksht'!F44</f>
        <v>Hours</v>
      </c>
      <c r="D44" s="244">
        <v>12.68</v>
      </c>
      <c r="E44" s="98"/>
      <c r="F44" s="99">
        <f>'CSA Wrksht'!P44</f>
        <v>0</v>
      </c>
      <c r="G44" s="100">
        <f t="shared" si="3"/>
        <v>0</v>
      </c>
      <c r="H44" s="103"/>
      <c r="I44" s="101">
        <f t="shared" si="6"/>
        <v>0</v>
      </c>
      <c r="J44" s="102" t="str">
        <f t="shared" si="7"/>
        <v>XXXXXXXXXX</v>
      </c>
      <c r="K44" s="103"/>
      <c r="L44" s="58">
        <f t="shared" si="8"/>
        <v>0</v>
      </c>
    </row>
    <row r="45" spans="1:12" x14ac:dyDescent="0.35">
      <c r="A45" s="53">
        <f>'CSA Wrksht'!A45</f>
        <v>46</v>
      </c>
      <c r="B45" s="125" t="str">
        <f>'CSA Wrksht'!B45</f>
        <v>Recovery Support - Individual</v>
      </c>
      <c r="C45" s="125" t="str">
        <f>'CSA Wrksht'!F45</f>
        <v>Hours</v>
      </c>
      <c r="D45" s="244">
        <v>50.73</v>
      </c>
      <c r="E45" s="98"/>
      <c r="F45" s="99">
        <f>'CSA Wrksht'!P45</f>
        <v>0</v>
      </c>
      <c r="G45" s="100">
        <f t="shared" si="3"/>
        <v>0</v>
      </c>
      <c r="H45" s="103"/>
      <c r="I45" s="101">
        <f t="shared" si="6"/>
        <v>0</v>
      </c>
      <c r="J45" s="102" t="str">
        <f t="shared" si="7"/>
        <v>XXXXXXXXXX</v>
      </c>
      <c r="K45" s="103"/>
      <c r="L45" s="58">
        <f t="shared" si="8"/>
        <v>0</v>
      </c>
    </row>
    <row r="46" spans="1:12" hidden="1" x14ac:dyDescent="0.35">
      <c r="A46" s="53">
        <f>'CSA Wrksht'!A46</f>
        <v>22</v>
      </c>
      <c r="B46" s="125" t="str">
        <f>'CSA Wrksht'!B46</f>
        <v>Respite Services</v>
      </c>
      <c r="C46" s="125" t="str">
        <f>'CSA Wrksht'!F46</f>
        <v>Hours</v>
      </c>
      <c r="D46" s="193"/>
      <c r="E46" s="98"/>
      <c r="F46" s="99">
        <f>'CSA Wrksht'!P46</f>
        <v>0</v>
      </c>
      <c r="G46" s="100">
        <f t="shared" si="3"/>
        <v>0</v>
      </c>
      <c r="H46" s="103"/>
      <c r="I46" s="101">
        <f t="shared" si="6"/>
        <v>0</v>
      </c>
      <c r="J46" s="102" t="str">
        <f t="shared" si="7"/>
        <v>XXXXXXXXXX</v>
      </c>
      <c r="K46" s="103"/>
      <c r="L46" s="58">
        <f t="shared" si="8"/>
        <v>0</v>
      </c>
    </row>
    <row r="47" spans="1:12" x14ac:dyDescent="0.35">
      <c r="A47" s="53">
        <f>'CSA Wrksht'!A47</f>
        <v>25</v>
      </c>
      <c r="B47" s="125" t="str">
        <f>'CSA Wrksht'!B47</f>
        <v>Supported Employment</v>
      </c>
      <c r="C47" s="125" t="str">
        <f>'CSA Wrksht'!F47</f>
        <v>Hours</v>
      </c>
      <c r="D47" s="244">
        <v>56.3</v>
      </c>
      <c r="E47" s="98"/>
      <c r="F47" s="99">
        <f>'CSA Wrksht'!P47</f>
        <v>0</v>
      </c>
      <c r="G47" s="100">
        <f t="shared" si="3"/>
        <v>0</v>
      </c>
      <c r="H47" s="103"/>
      <c r="I47" s="101">
        <f t="shared" si="6"/>
        <v>0</v>
      </c>
      <c r="J47" s="102" t="str">
        <f t="shared" si="7"/>
        <v>XXXXXXXXXX</v>
      </c>
      <c r="K47" s="103"/>
      <c r="L47" s="58">
        <f t="shared" si="8"/>
        <v>0</v>
      </c>
    </row>
    <row r="48" spans="1:12" x14ac:dyDescent="0.35">
      <c r="A48" s="53">
        <f>'CSA Wrksht'!A48</f>
        <v>26</v>
      </c>
      <c r="B48" s="125" t="str">
        <f>'CSA Wrksht'!B48</f>
        <v>Supportive Housing/Living</v>
      </c>
      <c r="C48" s="125" t="str">
        <f>'CSA Wrksht'!F48</f>
        <v>Hours</v>
      </c>
      <c r="D48" s="244">
        <v>68.95</v>
      </c>
      <c r="E48" s="98"/>
      <c r="F48" s="99">
        <f>'CSA Wrksht'!P48</f>
        <v>0</v>
      </c>
      <c r="G48" s="100">
        <f t="shared" si="3"/>
        <v>0</v>
      </c>
      <c r="H48" s="103"/>
      <c r="I48" s="101">
        <f t="shared" si="6"/>
        <v>0</v>
      </c>
      <c r="J48" s="102" t="str">
        <f t="shared" si="7"/>
        <v>XXXXXXXXXX</v>
      </c>
      <c r="K48" s="103"/>
      <c r="L48" s="58">
        <f t="shared" si="8"/>
        <v>0</v>
      </c>
    </row>
    <row r="49" spans="1:12" x14ac:dyDescent="0.35">
      <c r="A49" s="53">
        <f>'CSA Wrksht'!A49</f>
        <v>27</v>
      </c>
      <c r="B49" s="125" t="str">
        <f>'CSA Wrksht'!B49</f>
        <v>TASC</v>
      </c>
      <c r="C49" s="125" t="str">
        <f>'CSA Wrksht'!F49</f>
        <v>Hours</v>
      </c>
      <c r="D49" s="244">
        <v>63.44</v>
      </c>
      <c r="E49" s="98"/>
      <c r="F49" s="99">
        <f>'CSA Wrksht'!P49</f>
        <v>0</v>
      </c>
      <c r="G49" s="100">
        <f t="shared" si="3"/>
        <v>0</v>
      </c>
      <c r="H49" s="103"/>
      <c r="I49" s="101">
        <f t="shared" si="6"/>
        <v>0</v>
      </c>
      <c r="J49" s="102" t="str">
        <f t="shared" si="7"/>
        <v>XXXXXXXXXX</v>
      </c>
      <c r="K49" s="103"/>
      <c r="L49" s="58">
        <f t="shared" si="8"/>
        <v>0</v>
      </c>
    </row>
    <row r="50" spans="1:12" x14ac:dyDescent="0.35">
      <c r="A50" s="53" t="str">
        <f>'CSA Wrksht'!A50</f>
        <v>TBD</v>
      </c>
      <c r="B50" s="125" t="str">
        <f>'CSA Wrksht'!B50</f>
        <v>Cost Reimbursement Expenses</v>
      </c>
      <c r="C50" s="125" t="str">
        <f>'CSA Wrksht'!F50</f>
        <v>TBD</v>
      </c>
      <c r="D50" s="193"/>
      <c r="E50" s="98"/>
      <c r="F50" s="99">
        <f>'CSA Wrksht'!P50</f>
        <v>0</v>
      </c>
      <c r="G50" s="100">
        <f t="shared" si="3"/>
        <v>0</v>
      </c>
      <c r="H50" s="103"/>
      <c r="I50" s="101">
        <f t="shared" si="6"/>
        <v>0</v>
      </c>
      <c r="J50" s="102" t="str">
        <f t="shared" si="7"/>
        <v>XXXXXXXXXX</v>
      </c>
      <c r="K50" s="103"/>
      <c r="L50" s="58">
        <f t="shared" si="8"/>
        <v>0</v>
      </c>
    </row>
    <row r="51" spans="1:12" s="185" customFormat="1" x14ac:dyDescent="0.35">
      <c r="A51" s="249">
        <f>'CSA Wrksht'!A51</f>
        <v>0</v>
      </c>
      <c r="B51" s="253">
        <f>'CSA Wrksht'!B51</f>
        <v>0</v>
      </c>
      <c r="C51" s="209">
        <f>'CSA Wrksht'!F51</f>
        <v>0</v>
      </c>
      <c r="D51" s="193"/>
      <c r="E51" s="194"/>
      <c r="F51" s="99">
        <f>'CSA Wrksht'!P51</f>
        <v>0</v>
      </c>
      <c r="G51" s="170">
        <f t="shared" ref="G51:G58" si="13">D51*F51</f>
        <v>0</v>
      </c>
      <c r="H51" s="196"/>
      <c r="I51" s="171">
        <f t="shared" ref="I51:I58" si="14">ROUND(G51-H51,2)</f>
        <v>0</v>
      </c>
      <c r="J51" s="195" t="str">
        <f t="shared" ref="J51:J58" si="15">IF(E51="","XXXXXXXXXX",ROUND(MAX((E51/$C$4*$C$6)-H51,(E51-H51)/$C$5),2))</f>
        <v>XXXXXXXXXX</v>
      </c>
      <c r="K51" s="196"/>
      <c r="L51" s="165">
        <f t="shared" ref="L51:L58" si="16">IF(D51="",0,K51/D51)</f>
        <v>0</v>
      </c>
    </row>
    <row r="52" spans="1:12" s="185" customFormat="1" x14ac:dyDescent="0.35">
      <c r="A52" s="249">
        <f>'CSA Wrksht'!A52</f>
        <v>0</v>
      </c>
      <c r="B52" s="253">
        <f>'CSA Wrksht'!B52</f>
        <v>0</v>
      </c>
      <c r="C52" s="209">
        <f>'CSA Wrksht'!F52</f>
        <v>0</v>
      </c>
      <c r="D52" s="193"/>
      <c r="E52" s="194"/>
      <c r="F52" s="99">
        <f>'CSA Wrksht'!P52</f>
        <v>0</v>
      </c>
      <c r="G52" s="170">
        <f t="shared" si="13"/>
        <v>0</v>
      </c>
      <c r="H52" s="196"/>
      <c r="I52" s="171">
        <f t="shared" si="14"/>
        <v>0</v>
      </c>
      <c r="J52" s="195" t="str">
        <f t="shared" si="15"/>
        <v>XXXXXXXXXX</v>
      </c>
      <c r="K52" s="196"/>
      <c r="L52" s="165">
        <f t="shared" si="16"/>
        <v>0</v>
      </c>
    </row>
    <row r="53" spans="1:12" s="185" customFormat="1" x14ac:dyDescent="0.35">
      <c r="A53" s="249">
        <f>'CSA Wrksht'!A53</f>
        <v>0</v>
      </c>
      <c r="B53" s="253">
        <f>'CSA Wrksht'!B53</f>
        <v>0</v>
      </c>
      <c r="C53" s="209">
        <f>'CSA Wrksht'!F53</f>
        <v>0</v>
      </c>
      <c r="D53" s="193"/>
      <c r="E53" s="194"/>
      <c r="F53" s="99">
        <f>'CSA Wrksht'!P53</f>
        <v>0</v>
      </c>
      <c r="G53" s="170">
        <f t="shared" si="13"/>
        <v>0</v>
      </c>
      <c r="H53" s="196"/>
      <c r="I53" s="171">
        <f t="shared" si="14"/>
        <v>0</v>
      </c>
      <c r="J53" s="195" t="str">
        <f t="shared" si="15"/>
        <v>XXXXXXXXXX</v>
      </c>
      <c r="K53" s="196"/>
      <c r="L53" s="165">
        <f t="shared" si="16"/>
        <v>0</v>
      </c>
    </row>
    <row r="54" spans="1:12" s="185" customFormat="1" x14ac:dyDescent="0.35">
      <c r="A54" s="249">
        <f>'CSA Wrksht'!A54</f>
        <v>0</v>
      </c>
      <c r="B54" s="253">
        <f>'CSA Wrksht'!B54</f>
        <v>0</v>
      </c>
      <c r="C54" s="209">
        <f>'CSA Wrksht'!F54</f>
        <v>0</v>
      </c>
      <c r="D54" s="193"/>
      <c r="E54" s="194"/>
      <c r="F54" s="99">
        <f>'CSA Wrksht'!P54</f>
        <v>0</v>
      </c>
      <c r="G54" s="170">
        <f t="shared" si="13"/>
        <v>0</v>
      </c>
      <c r="H54" s="196"/>
      <c r="I54" s="171">
        <f t="shared" si="14"/>
        <v>0</v>
      </c>
      <c r="J54" s="195" t="str">
        <f t="shared" si="15"/>
        <v>XXXXXXXXXX</v>
      </c>
      <c r="K54" s="196"/>
      <c r="L54" s="165">
        <f t="shared" si="16"/>
        <v>0</v>
      </c>
    </row>
    <row r="55" spans="1:12" s="185" customFormat="1" x14ac:dyDescent="0.35">
      <c r="A55" s="249">
        <f>'CSA Wrksht'!A55</f>
        <v>0</v>
      </c>
      <c r="B55" s="253">
        <f>'CSA Wrksht'!B55</f>
        <v>0</v>
      </c>
      <c r="C55" s="209">
        <f>'CSA Wrksht'!F55</f>
        <v>0</v>
      </c>
      <c r="D55" s="193"/>
      <c r="E55" s="194"/>
      <c r="F55" s="99">
        <f>'CSA Wrksht'!P55</f>
        <v>0</v>
      </c>
      <c r="G55" s="170">
        <f t="shared" si="13"/>
        <v>0</v>
      </c>
      <c r="H55" s="196"/>
      <c r="I55" s="171">
        <f t="shared" si="14"/>
        <v>0</v>
      </c>
      <c r="J55" s="195" t="str">
        <f t="shared" si="15"/>
        <v>XXXXXXXXXX</v>
      </c>
      <c r="K55" s="196"/>
      <c r="L55" s="165">
        <f t="shared" si="16"/>
        <v>0</v>
      </c>
    </row>
    <row r="56" spans="1:12" s="185" customFormat="1" x14ac:dyDescent="0.35">
      <c r="A56" s="249">
        <f>'CSA Wrksht'!A56</f>
        <v>0</v>
      </c>
      <c r="B56" s="253">
        <f>'CSA Wrksht'!B56</f>
        <v>0</v>
      </c>
      <c r="C56" s="209">
        <f>'CSA Wrksht'!F56</f>
        <v>0</v>
      </c>
      <c r="D56" s="193"/>
      <c r="E56" s="194"/>
      <c r="F56" s="99">
        <f>'CSA Wrksht'!P56</f>
        <v>0</v>
      </c>
      <c r="G56" s="170">
        <f t="shared" si="13"/>
        <v>0</v>
      </c>
      <c r="H56" s="196"/>
      <c r="I56" s="171">
        <f t="shared" si="14"/>
        <v>0</v>
      </c>
      <c r="J56" s="195" t="str">
        <f t="shared" si="15"/>
        <v>XXXXXXXXXX</v>
      </c>
      <c r="K56" s="196"/>
      <c r="L56" s="165">
        <f t="shared" si="16"/>
        <v>0</v>
      </c>
    </row>
    <row r="57" spans="1:12" s="185" customFormat="1" x14ac:dyDescent="0.35">
      <c r="A57" s="249">
        <f>'CSA Wrksht'!A57</f>
        <v>0</v>
      </c>
      <c r="B57" s="253">
        <f>'CSA Wrksht'!B57</f>
        <v>0</v>
      </c>
      <c r="C57" s="209">
        <f>'CSA Wrksht'!F57</f>
        <v>0</v>
      </c>
      <c r="D57" s="193"/>
      <c r="E57" s="194"/>
      <c r="F57" s="99">
        <f>'CSA Wrksht'!P57</f>
        <v>0</v>
      </c>
      <c r="G57" s="170">
        <f t="shared" si="13"/>
        <v>0</v>
      </c>
      <c r="H57" s="196"/>
      <c r="I57" s="171">
        <f t="shared" si="14"/>
        <v>0</v>
      </c>
      <c r="J57" s="195" t="str">
        <f t="shared" si="15"/>
        <v>XXXXXXXXXX</v>
      </c>
      <c r="K57" s="196"/>
      <c r="L57" s="165">
        <f t="shared" si="16"/>
        <v>0</v>
      </c>
    </row>
    <row r="58" spans="1:12" s="185" customFormat="1" x14ac:dyDescent="0.35">
      <c r="A58" s="249">
        <f>'CSA Wrksht'!A58</f>
        <v>0</v>
      </c>
      <c r="B58" s="253">
        <f>'CSA Wrksht'!B58</f>
        <v>0</v>
      </c>
      <c r="C58" s="209">
        <f>'CSA Wrksht'!F58</f>
        <v>0</v>
      </c>
      <c r="D58" s="193"/>
      <c r="E58" s="194"/>
      <c r="F58" s="99">
        <f>'CSA Wrksht'!P58</f>
        <v>0</v>
      </c>
      <c r="G58" s="170">
        <f t="shared" si="13"/>
        <v>0</v>
      </c>
      <c r="H58" s="196"/>
      <c r="I58" s="171">
        <f t="shared" si="14"/>
        <v>0</v>
      </c>
      <c r="J58" s="195" t="str">
        <f t="shared" si="15"/>
        <v>XXXXXXXXXX</v>
      </c>
      <c r="K58" s="196"/>
      <c r="L58" s="165">
        <f t="shared" si="16"/>
        <v>0</v>
      </c>
    </row>
    <row r="59" spans="1:12" x14ac:dyDescent="0.35">
      <c r="A59" s="53">
        <f>'CSA Wrksht'!A59</f>
        <v>0</v>
      </c>
      <c r="B59" s="61">
        <f>'CSA Wrksht'!B59</f>
        <v>0</v>
      </c>
      <c r="C59" s="136">
        <f>'CSA Wrksht'!F59</f>
        <v>0</v>
      </c>
      <c r="D59" s="193"/>
      <c r="E59" s="98"/>
      <c r="F59" s="99">
        <f>'CSA Wrksht'!P59</f>
        <v>0</v>
      </c>
      <c r="G59" s="100">
        <f t="shared" si="3"/>
        <v>0</v>
      </c>
      <c r="H59" s="103"/>
      <c r="I59" s="101">
        <f t="shared" si="6"/>
        <v>0</v>
      </c>
      <c r="J59" s="102" t="str">
        <f t="shared" si="7"/>
        <v>XXXXXXXXXX</v>
      </c>
      <c r="K59" s="103"/>
      <c r="L59" s="58">
        <f t="shared" si="8"/>
        <v>0</v>
      </c>
    </row>
    <row r="60" spans="1:12" ht="15.75" customHeight="1" x14ac:dyDescent="0.35">
      <c r="A60" s="53">
        <f>'CSA Wrksht'!A60</f>
        <v>0</v>
      </c>
      <c r="B60" s="61">
        <f>'CSA Wrksht'!B60</f>
        <v>0</v>
      </c>
      <c r="C60" s="136">
        <f>'CSA Wrksht'!F60</f>
        <v>0</v>
      </c>
      <c r="D60" s="193"/>
      <c r="E60" s="98"/>
      <c r="F60" s="99">
        <f>'CSA Wrksht'!P60</f>
        <v>0</v>
      </c>
      <c r="G60" s="100">
        <f t="shared" si="3"/>
        <v>0</v>
      </c>
      <c r="H60" s="103"/>
      <c r="I60" s="101">
        <f t="shared" si="6"/>
        <v>0</v>
      </c>
      <c r="J60" s="102" t="str">
        <f t="shared" si="7"/>
        <v>XXXXXXXXXX</v>
      </c>
      <c r="K60" s="103"/>
      <c r="L60" s="58">
        <f t="shared" si="8"/>
        <v>0</v>
      </c>
    </row>
    <row r="61" spans="1:12" ht="6.75" customHeight="1" x14ac:dyDescent="0.35">
      <c r="A61" s="64">
        <f>'CSA Wrksht'!A61</f>
        <v>0</v>
      </c>
      <c r="B61" s="65">
        <f>'CSA Wrksht'!B61</f>
        <v>0</v>
      </c>
      <c r="C61" s="65">
        <f>'CSA Wrksht'!F61</f>
        <v>0</v>
      </c>
      <c r="D61" s="66"/>
      <c r="J61" s="104"/>
    </row>
    <row r="62" spans="1:12" ht="15" customHeight="1" thickBot="1" x14ac:dyDescent="0.4">
      <c r="A62" s="155" t="s">
        <v>212</v>
      </c>
      <c r="B62" s="106" t="s">
        <v>348</v>
      </c>
      <c r="C62" s="106">
        <f>'CSA Wrksht'!F62</f>
        <v>0</v>
      </c>
      <c r="D62" s="107"/>
      <c r="E62" s="108"/>
      <c r="F62" s="109">
        <f>SUM(F27:F61)</f>
        <v>0</v>
      </c>
      <c r="G62" s="135">
        <f>SUM(G27:G61)</f>
        <v>0</v>
      </c>
      <c r="H62" s="135">
        <f>SUM(H27:H61)</f>
        <v>0</v>
      </c>
      <c r="I62" s="135">
        <f>SUM(I27:I61)</f>
        <v>0</v>
      </c>
      <c r="J62" s="110" t="e">
        <f>ROUND(MAX((E62/$C$4*$C$6)-H62,(E62-H62)/$C$5),2)</f>
        <v>#DIV/0!</v>
      </c>
      <c r="K62" s="111">
        <f>SUM(K27:K61)</f>
        <v>0</v>
      </c>
      <c r="L62" s="109">
        <f>SUM(L27:L61)</f>
        <v>0</v>
      </c>
    </row>
    <row r="63" spans="1:12" ht="15" customHeight="1" thickBot="1" x14ac:dyDescent="0.4">
      <c r="A63" s="79">
        <f>'CSA Wrksht'!A63</f>
        <v>0</v>
      </c>
      <c r="B63" s="80">
        <f>'CSA Wrksht'!B63</f>
        <v>0</v>
      </c>
      <c r="C63" s="139">
        <f>'CSA Wrksht'!F63</f>
        <v>0</v>
      </c>
      <c r="D63" s="79"/>
      <c r="E63" s="112" t="str">
        <f>IF((SUM(E27:E61))&gt;E62,"Please check funding above","")</f>
        <v/>
      </c>
      <c r="K63" s="113" t="e">
        <f>MIN(J62,I62)</f>
        <v>#DIV/0!</v>
      </c>
      <c r="L63" s="114" t="s">
        <v>147</v>
      </c>
    </row>
    <row r="64" spans="1:12" ht="16.5" customHeight="1" x14ac:dyDescent="0.35">
      <c r="A64" s="154" t="s">
        <v>213</v>
      </c>
      <c r="B64" s="52" t="s">
        <v>349</v>
      </c>
      <c r="C64" s="65">
        <f>'CSA Wrksht'!F64</f>
        <v>0</v>
      </c>
      <c r="D64" s="66"/>
    </row>
    <row r="65" spans="1:12" x14ac:dyDescent="0.35">
      <c r="A65" s="53">
        <f>'CSA Wrksht'!A65</f>
        <v>4</v>
      </c>
      <c r="B65" s="125" t="str">
        <f>'CSA Wrksht'!B65</f>
        <v>Crisis Support/Emergency - Client Specific</v>
      </c>
      <c r="C65" s="125" t="str">
        <f>'CSA Wrksht'!F65</f>
        <v>Hours</v>
      </c>
      <c r="D65" s="244">
        <v>64.89</v>
      </c>
      <c r="E65" s="98"/>
      <c r="F65" s="99">
        <f>'CSA Wrksht'!P65</f>
        <v>0</v>
      </c>
      <c r="G65" s="100">
        <f t="shared" si="3"/>
        <v>0</v>
      </c>
      <c r="H65" s="103"/>
      <c r="I65" s="101">
        <f t="shared" ref="I65:I70" si="17">ROUND(G65-H65,2)</f>
        <v>0</v>
      </c>
      <c r="J65" s="102" t="str">
        <f t="shared" ref="J65:J70" si="18">IF(E65="","XXXXXXXXXX",ROUND(MAX((E65/$C$4*$C$6)-H65,(E65-H65)/$C$5),2))</f>
        <v>XXXXXXXXXX</v>
      </c>
      <c r="K65" s="103"/>
      <c r="L65" s="58">
        <f t="shared" ref="L65:L70" si="19">IF(D65="",0,K65/D65)</f>
        <v>0</v>
      </c>
    </row>
    <row r="66" spans="1:12" x14ac:dyDescent="0.35">
      <c r="A66" s="53">
        <f>'CSA Wrksht'!A66</f>
        <v>4</v>
      </c>
      <c r="B66" s="125" t="str">
        <f>'CSA Wrksht'!B66</f>
        <v>Crisis Support/Emergency - Non-Client Specific</v>
      </c>
      <c r="C66" s="125" t="str">
        <f>'CSA Wrksht'!F66</f>
        <v>Hours</v>
      </c>
      <c r="D66" s="244">
        <v>64.89</v>
      </c>
      <c r="E66" s="98"/>
      <c r="F66" s="99">
        <f>'CSA Wrksht'!P66</f>
        <v>0</v>
      </c>
      <c r="G66" s="100">
        <f t="shared" si="3"/>
        <v>0</v>
      </c>
      <c r="H66" s="103"/>
      <c r="I66" s="101">
        <f t="shared" si="17"/>
        <v>0</v>
      </c>
      <c r="J66" s="102" t="str">
        <f t="shared" si="18"/>
        <v>XXXXXXXXXX</v>
      </c>
      <c r="K66" s="103"/>
      <c r="L66" s="58">
        <f t="shared" si="19"/>
        <v>0</v>
      </c>
    </row>
    <row r="67" spans="1:12" x14ac:dyDescent="0.35">
      <c r="A67" s="53">
        <f>'CSA Wrksht'!A67</f>
        <v>32</v>
      </c>
      <c r="B67" s="125" t="str">
        <f>'CSA Wrksht'!B67</f>
        <v>Outpatient Detoxification</v>
      </c>
      <c r="C67" s="125" t="str">
        <f>'CSA Wrksht'!F67</f>
        <v>Hours</v>
      </c>
      <c r="D67" s="244">
        <v>87.62</v>
      </c>
      <c r="E67" s="98"/>
      <c r="F67" s="99">
        <f>'CSA Wrksht'!P67</f>
        <v>0</v>
      </c>
      <c r="G67" s="100">
        <f t="shared" si="3"/>
        <v>0</v>
      </c>
      <c r="H67" s="103"/>
      <c r="I67" s="101">
        <f t="shared" si="17"/>
        <v>0</v>
      </c>
      <c r="J67" s="102" t="str">
        <f t="shared" si="18"/>
        <v>XXXXXXXXXX</v>
      </c>
      <c r="K67" s="103"/>
      <c r="L67" s="58">
        <f t="shared" si="19"/>
        <v>0</v>
      </c>
    </row>
    <row r="68" spans="1:12" x14ac:dyDescent="0.35">
      <c r="A68" s="53">
        <f>'CSA Wrksht'!A68</f>
        <v>24</v>
      </c>
      <c r="B68" s="125" t="str">
        <f>'CSA Wrksht'!B68</f>
        <v>Substance Abuse Detoxification</v>
      </c>
      <c r="C68" s="125" t="str">
        <f>'CSA Wrksht'!F68</f>
        <v>Days</v>
      </c>
      <c r="D68" s="244">
        <v>326.86</v>
      </c>
      <c r="E68" s="98"/>
      <c r="F68" s="99">
        <f>'CSA Wrksht'!P68</f>
        <v>0</v>
      </c>
      <c r="G68" s="100">
        <f t="shared" si="3"/>
        <v>0</v>
      </c>
      <c r="H68" s="103"/>
      <c r="I68" s="101">
        <f t="shared" si="17"/>
        <v>0</v>
      </c>
      <c r="J68" s="102" t="str">
        <f t="shared" si="18"/>
        <v>XXXXXXXXXX</v>
      </c>
      <c r="K68" s="103"/>
      <c r="L68" s="58">
        <f t="shared" si="19"/>
        <v>0</v>
      </c>
    </row>
    <row r="69" spans="1:12" x14ac:dyDescent="0.35">
      <c r="A69" s="53">
        <f>'CSA Wrksht'!A69</f>
        <v>0</v>
      </c>
      <c r="B69" s="61">
        <f>'CSA Wrksht'!B69</f>
        <v>0</v>
      </c>
      <c r="C69" s="136">
        <f>'CSA Wrksht'!F69</f>
        <v>0</v>
      </c>
      <c r="D69" s="193"/>
      <c r="E69" s="98"/>
      <c r="F69" s="99">
        <f>'CSA Wrksht'!P69</f>
        <v>0</v>
      </c>
      <c r="G69" s="100">
        <f t="shared" si="3"/>
        <v>0</v>
      </c>
      <c r="H69" s="103"/>
      <c r="I69" s="101">
        <f t="shared" si="17"/>
        <v>0</v>
      </c>
      <c r="J69" s="102" t="str">
        <f t="shared" si="18"/>
        <v>XXXXXXXXXX</v>
      </c>
      <c r="K69" s="103"/>
      <c r="L69" s="58">
        <f t="shared" si="19"/>
        <v>0</v>
      </c>
    </row>
    <row r="70" spans="1:12" ht="15.75" customHeight="1" x14ac:dyDescent="0.35">
      <c r="A70" s="53">
        <f>'CSA Wrksht'!A70</f>
        <v>0</v>
      </c>
      <c r="B70" s="61">
        <f>'CSA Wrksht'!B70</f>
        <v>0</v>
      </c>
      <c r="C70" s="136">
        <f>'CSA Wrksht'!F70</f>
        <v>0</v>
      </c>
      <c r="D70" s="193"/>
      <c r="E70" s="98"/>
      <c r="F70" s="99">
        <f>'CSA Wrksht'!P70</f>
        <v>0</v>
      </c>
      <c r="G70" s="100">
        <f t="shared" si="3"/>
        <v>0</v>
      </c>
      <c r="H70" s="103"/>
      <c r="I70" s="101">
        <f t="shared" si="17"/>
        <v>0</v>
      </c>
      <c r="J70" s="102" t="str">
        <f t="shared" si="18"/>
        <v>XXXXXXXXXX</v>
      </c>
      <c r="K70" s="103"/>
      <c r="L70" s="58">
        <f t="shared" si="19"/>
        <v>0</v>
      </c>
    </row>
    <row r="71" spans="1:12" ht="6.75" customHeight="1" x14ac:dyDescent="0.35">
      <c r="A71" s="64">
        <f>'CSA Wrksht'!A71</f>
        <v>0</v>
      </c>
      <c r="B71" s="65">
        <f>'CSA Wrksht'!B71</f>
        <v>0</v>
      </c>
      <c r="C71" s="65">
        <f>'CSA Wrksht'!F71</f>
        <v>0</v>
      </c>
      <c r="D71" s="66"/>
      <c r="J71" s="104"/>
    </row>
    <row r="72" spans="1:12" ht="15" customHeight="1" thickBot="1" x14ac:dyDescent="0.4">
      <c r="A72" s="155" t="s">
        <v>213</v>
      </c>
      <c r="B72" s="106" t="s">
        <v>350</v>
      </c>
      <c r="C72" s="106">
        <f>'CSA Wrksht'!F72</f>
        <v>0</v>
      </c>
      <c r="D72" s="107"/>
      <c r="E72" s="108"/>
      <c r="F72" s="109">
        <f>SUM(F64:F71)</f>
        <v>0</v>
      </c>
      <c r="G72" s="135">
        <f>SUM(G64:G71)</f>
        <v>0</v>
      </c>
      <c r="H72" s="135">
        <f>SUM(H64:H71)</f>
        <v>0</v>
      </c>
      <c r="I72" s="135">
        <f>SUM(I64:I71)</f>
        <v>0</v>
      </c>
      <c r="J72" s="110" t="e">
        <f>ROUND(MAX((E72/$C$4*$C$6)-H72,(E72-H72)/$C$5),2)</f>
        <v>#DIV/0!</v>
      </c>
      <c r="K72" s="111">
        <f>SUM(K64:K71)</f>
        <v>0</v>
      </c>
      <c r="L72" s="109">
        <f>SUM(L64:L71)</f>
        <v>0</v>
      </c>
    </row>
    <row r="73" spans="1:12" ht="15" customHeight="1" thickBot="1" x14ac:dyDescent="0.4">
      <c r="A73" s="79">
        <f>'CSA Wrksht'!A73</f>
        <v>0</v>
      </c>
      <c r="B73" s="80">
        <f>'CSA Wrksht'!B73</f>
        <v>0</v>
      </c>
      <c r="C73" s="139">
        <f>'CSA Wrksht'!F73</f>
        <v>0</v>
      </c>
      <c r="D73" s="79"/>
      <c r="E73" s="112" t="str">
        <f>IF((SUM(E64:E71))&gt;E72,"Please check funding above","")</f>
        <v/>
      </c>
      <c r="K73" s="113" t="e">
        <f>MIN(J72,I72)</f>
        <v>#DIV/0!</v>
      </c>
      <c r="L73" s="114" t="s">
        <v>147</v>
      </c>
    </row>
    <row r="74" spans="1:12" ht="16.5" customHeight="1" x14ac:dyDescent="0.35">
      <c r="A74" s="154" t="s">
        <v>202</v>
      </c>
      <c r="B74" s="52" t="s">
        <v>345</v>
      </c>
      <c r="C74" s="65">
        <f>'CSA Wrksht'!F74</f>
        <v>0</v>
      </c>
      <c r="D74" s="66"/>
    </row>
    <row r="75" spans="1:12" x14ac:dyDescent="0.35">
      <c r="A75" s="53">
        <f>'CSA Wrksht'!A75</f>
        <v>30</v>
      </c>
      <c r="B75" s="125" t="str">
        <f>'CSA Wrksht'!B75</f>
        <v>Information and Referal</v>
      </c>
      <c r="C75" s="125" t="str">
        <f>'CSA Wrksht'!F75</f>
        <v>Hours</v>
      </c>
      <c r="D75" s="193"/>
      <c r="E75" s="98"/>
      <c r="F75" s="99">
        <f>'CSA Wrksht'!P75</f>
        <v>0</v>
      </c>
      <c r="G75" s="100">
        <f t="shared" si="3"/>
        <v>0</v>
      </c>
      <c r="H75" s="103"/>
      <c r="I75" s="101">
        <f t="shared" ref="I75:I82" si="20">ROUND(G75-H75,2)</f>
        <v>0</v>
      </c>
      <c r="J75" s="102" t="str">
        <f t="shared" ref="J75:J82" si="21">IF(E75="","XXXXXXXXXX",ROUND(MAX((E75/$C$4*$C$6)-H75,(E75-H75)/$C$5),2))</f>
        <v>XXXXXXXXXX</v>
      </c>
      <c r="K75" s="103"/>
      <c r="L75" s="58">
        <f t="shared" ref="L75:L82" si="22">IF(D75="",0,K75/D75)</f>
        <v>0</v>
      </c>
    </row>
    <row r="76" spans="1:12" x14ac:dyDescent="0.35">
      <c r="A76" s="53">
        <f>'CSA Wrksht'!A76</f>
        <v>48</v>
      </c>
      <c r="B76" s="125" t="str">
        <f>'CSA Wrksht'!B76</f>
        <v>Prevention - Indicated</v>
      </c>
      <c r="C76" s="125" t="str">
        <f>'CSA Wrksht'!F76</f>
        <v>Hours</v>
      </c>
      <c r="D76" s="244">
        <v>59.97</v>
      </c>
      <c r="E76" s="98"/>
      <c r="F76" s="99">
        <f>'CSA Wrksht'!P76</f>
        <v>0</v>
      </c>
      <c r="G76" s="100">
        <f t="shared" si="3"/>
        <v>0</v>
      </c>
      <c r="H76" s="103"/>
      <c r="I76" s="101">
        <f t="shared" si="20"/>
        <v>0</v>
      </c>
      <c r="J76" s="102" t="str">
        <f t="shared" si="21"/>
        <v>XXXXXXXXXX</v>
      </c>
      <c r="K76" s="103"/>
      <c r="L76" s="58">
        <f t="shared" si="22"/>
        <v>0</v>
      </c>
    </row>
    <row r="77" spans="1:12" s="185" customFormat="1" x14ac:dyDescent="0.35">
      <c r="A77" s="249">
        <f>'CSA Wrksht'!A77</f>
        <v>49</v>
      </c>
      <c r="B77" s="176" t="str">
        <f>'CSA Wrksht'!B77</f>
        <v>Prevention - Selective - Client Specific Form</v>
      </c>
      <c r="C77" s="176" t="str">
        <f>'CSA Wrksht'!F77</f>
        <v>Hours</v>
      </c>
      <c r="D77" s="244">
        <v>59.97</v>
      </c>
      <c r="E77" s="194"/>
      <c r="F77" s="99">
        <f>'CSA Wrksht'!P77</f>
        <v>0</v>
      </c>
      <c r="G77" s="170">
        <f t="shared" ref="G77:G80" si="23">D77*F77</f>
        <v>0</v>
      </c>
      <c r="H77" s="196"/>
      <c r="I77" s="171">
        <f t="shared" ref="I77:I80" si="24">ROUND(G77-H77,2)</f>
        <v>0</v>
      </c>
      <c r="J77" s="195" t="str">
        <f t="shared" ref="J77:J80" si="25">IF(E77="","XXXXXXXXXX",ROUND(MAX((E77/$C$4*$C$6)-H77,(E77-H77)/$C$5),2))</f>
        <v>XXXXXXXXXX</v>
      </c>
      <c r="K77" s="196"/>
      <c r="L77" s="165">
        <f t="shared" ref="L77:L80" si="26">IF(D77="",0,K77/D77)</f>
        <v>0</v>
      </c>
    </row>
    <row r="78" spans="1:12" s="185" customFormat="1" x14ac:dyDescent="0.35">
      <c r="A78" s="249">
        <f>'CSA Wrksht'!A78</f>
        <v>49</v>
      </c>
      <c r="B78" s="176" t="str">
        <f>'CSA Wrksht'!B78</f>
        <v>Prevention - Selective - Non-Client Specific</v>
      </c>
      <c r="C78" s="176" t="str">
        <f>'CSA Wrksht'!F78</f>
        <v>Hours</v>
      </c>
      <c r="D78" s="244">
        <v>59.97</v>
      </c>
      <c r="E78" s="194"/>
      <c r="F78" s="99">
        <f>'CSA Wrksht'!P78</f>
        <v>0</v>
      </c>
      <c r="G78" s="170">
        <f t="shared" si="23"/>
        <v>0</v>
      </c>
      <c r="H78" s="196"/>
      <c r="I78" s="171">
        <f t="shared" si="24"/>
        <v>0</v>
      </c>
      <c r="J78" s="195" t="str">
        <f t="shared" si="25"/>
        <v>XXXXXXXXXX</v>
      </c>
      <c r="K78" s="196"/>
      <c r="L78" s="165">
        <f t="shared" si="26"/>
        <v>0</v>
      </c>
    </row>
    <row r="79" spans="1:12" s="185" customFormat="1" x14ac:dyDescent="0.35">
      <c r="A79" s="249">
        <f>'CSA Wrksht'!A79</f>
        <v>50</v>
      </c>
      <c r="B79" s="176" t="str">
        <f>'CSA Wrksht'!B79</f>
        <v>Prevention - Universal Direct</v>
      </c>
      <c r="C79" s="176" t="str">
        <f>'CSA Wrksht'!F79</f>
        <v>Hours</v>
      </c>
      <c r="D79" s="244">
        <v>59.97</v>
      </c>
      <c r="E79" s="194"/>
      <c r="F79" s="99">
        <f>'CSA Wrksht'!P79</f>
        <v>0</v>
      </c>
      <c r="G79" s="170">
        <f t="shared" si="23"/>
        <v>0</v>
      </c>
      <c r="H79" s="196"/>
      <c r="I79" s="171">
        <f t="shared" si="24"/>
        <v>0</v>
      </c>
      <c r="J79" s="195" t="str">
        <f t="shared" si="25"/>
        <v>XXXXXXXXXX</v>
      </c>
      <c r="K79" s="196"/>
      <c r="L79" s="165">
        <f t="shared" si="26"/>
        <v>0</v>
      </c>
    </row>
    <row r="80" spans="1:12" s="185" customFormat="1" x14ac:dyDescent="0.35">
      <c r="A80" s="249">
        <f>'CSA Wrksht'!A80</f>
        <v>51</v>
      </c>
      <c r="B80" s="176" t="str">
        <f>'CSA Wrksht'!B80</f>
        <v>Prevention - Universal Indirect</v>
      </c>
      <c r="C80" s="176" t="str">
        <f>'CSA Wrksht'!F80</f>
        <v>Hours</v>
      </c>
      <c r="D80" s="244">
        <v>59.97</v>
      </c>
      <c r="E80" s="194"/>
      <c r="F80" s="99">
        <f>'CSA Wrksht'!P80</f>
        <v>0</v>
      </c>
      <c r="G80" s="170">
        <f t="shared" si="23"/>
        <v>0</v>
      </c>
      <c r="H80" s="196"/>
      <c r="I80" s="171">
        <f t="shared" si="24"/>
        <v>0</v>
      </c>
      <c r="J80" s="195" t="str">
        <f t="shared" si="25"/>
        <v>XXXXXXXXXX</v>
      </c>
      <c r="K80" s="196"/>
      <c r="L80" s="165">
        <f t="shared" si="26"/>
        <v>0</v>
      </c>
    </row>
    <row r="81" spans="1:12" x14ac:dyDescent="0.35">
      <c r="A81" s="53">
        <f>'CSA Wrksht'!A81</f>
        <v>0</v>
      </c>
      <c r="B81" s="61">
        <f>'CSA Wrksht'!B81</f>
        <v>0</v>
      </c>
      <c r="C81" s="136">
        <f>'CSA Wrksht'!F81</f>
        <v>0</v>
      </c>
      <c r="D81" s="193"/>
      <c r="E81" s="98"/>
      <c r="F81" s="99">
        <f>'CSA Wrksht'!P81</f>
        <v>0</v>
      </c>
      <c r="G81" s="100">
        <f t="shared" si="3"/>
        <v>0</v>
      </c>
      <c r="H81" s="103"/>
      <c r="I81" s="101">
        <f t="shared" si="20"/>
        <v>0</v>
      </c>
      <c r="J81" s="102" t="str">
        <f t="shared" si="21"/>
        <v>XXXXXXXXXX</v>
      </c>
      <c r="K81" s="103"/>
      <c r="L81" s="58">
        <f t="shared" si="22"/>
        <v>0</v>
      </c>
    </row>
    <row r="82" spans="1:12" ht="15.75" customHeight="1" x14ac:dyDescent="0.35">
      <c r="A82" s="53">
        <f>'CSA Wrksht'!A82</f>
        <v>0</v>
      </c>
      <c r="B82" s="61">
        <f>'CSA Wrksht'!B82</f>
        <v>0</v>
      </c>
      <c r="C82" s="136">
        <f>'CSA Wrksht'!F82</f>
        <v>0</v>
      </c>
      <c r="D82" s="193"/>
      <c r="E82" s="98"/>
      <c r="F82" s="99">
        <f>'CSA Wrksht'!P82</f>
        <v>0</v>
      </c>
      <c r="G82" s="100">
        <f t="shared" si="3"/>
        <v>0</v>
      </c>
      <c r="H82" s="103"/>
      <c r="I82" s="101">
        <f t="shared" si="20"/>
        <v>0</v>
      </c>
      <c r="J82" s="102" t="str">
        <f t="shared" si="21"/>
        <v>XXXXXXXXXX</v>
      </c>
      <c r="K82" s="103"/>
      <c r="L82" s="58">
        <f t="shared" si="22"/>
        <v>0</v>
      </c>
    </row>
    <row r="83" spans="1:12" ht="6.75" customHeight="1" x14ac:dyDescent="0.35">
      <c r="A83" s="64">
        <f>'CSA Wrksht'!A83</f>
        <v>0</v>
      </c>
      <c r="B83" s="65">
        <f>'CSA Wrksht'!B83</f>
        <v>0</v>
      </c>
      <c r="C83" s="65">
        <f>'CSA Wrksht'!F83</f>
        <v>0</v>
      </c>
      <c r="D83" s="66"/>
      <c r="J83" s="104"/>
    </row>
    <row r="84" spans="1:12" ht="15" customHeight="1" thickBot="1" x14ac:dyDescent="0.4">
      <c r="A84" s="155" t="s">
        <v>202</v>
      </c>
      <c r="B84" s="106" t="s">
        <v>346</v>
      </c>
      <c r="C84" s="106">
        <f>'CSA Wrksht'!F84</f>
        <v>0</v>
      </c>
      <c r="D84" s="107"/>
      <c r="E84" s="108"/>
      <c r="F84" s="109">
        <f>SUM(F74:F83)</f>
        <v>0</v>
      </c>
      <c r="G84" s="135">
        <f>SUM(G74:G83)</f>
        <v>0</v>
      </c>
      <c r="H84" s="135">
        <f>SUM(H74:H83)</f>
        <v>0</v>
      </c>
      <c r="I84" s="135">
        <f>SUM(I74:I83)</f>
        <v>0</v>
      </c>
      <c r="J84" s="110" t="e">
        <f>ROUND(MAX((E84/$C$4*$C$6)-H84,(E84-H84)/$C$5),2)</f>
        <v>#DIV/0!</v>
      </c>
      <c r="K84" s="111">
        <f>SUM(K74:K83)</f>
        <v>0</v>
      </c>
      <c r="L84" s="109">
        <f>SUM(L74:L83)</f>
        <v>0</v>
      </c>
    </row>
    <row r="85" spans="1:12" ht="15" customHeight="1" thickBot="1" x14ac:dyDescent="0.4">
      <c r="A85" s="79"/>
      <c r="B85" s="79"/>
      <c r="C85" s="50"/>
      <c r="D85" s="79"/>
      <c r="E85" s="112" t="str">
        <f>IF((SUM(E74:E83))&gt;E84,"Please check funding above","")</f>
        <v/>
      </c>
      <c r="K85" s="113" t="e">
        <f>MIN(J84,I84)</f>
        <v>#DIV/0!</v>
      </c>
      <c r="L85" s="114" t="s">
        <v>147</v>
      </c>
    </row>
    <row r="86" spans="1:12" ht="7.5" customHeight="1" x14ac:dyDescent="0.35">
      <c r="A86" s="64"/>
      <c r="B86" s="65"/>
      <c r="C86" s="65"/>
      <c r="D86" s="66"/>
      <c r="J86" s="104"/>
    </row>
    <row r="87" spans="1:12" x14ac:dyDescent="0.35">
      <c r="A87" s="105"/>
      <c r="B87" s="106" t="s">
        <v>203</v>
      </c>
      <c r="C87" s="106"/>
      <c r="D87" s="107"/>
      <c r="E87" s="135">
        <f t="shared" ref="E87:L87" si="27">E25+E62+E72+E84</f>
        <v>0</v>
      </c>
      <c r="F87" s="109">
        <f t="shared" si="27"/>
        <v>0</v>
      </c>
      <c r="G87" s="135">
        <f t="shared" si="27"/>
        <v>0</v>
      </c>
      <c r="H87" s="135">
        <f t="shared" si="27"/>
        <v>0</v>
      </c>
      <c r="I87" s="135">
        <f t="shared" si="27"/>
        <v>0</v>
      </c>
      <c r="J87" s="110" t="e">
        <f t="shared" si="27"/>
        <v>#DIV/0!</v>
      </c>
      <c r="K87" s="135">
        <f t="shared" si="27"/>
        <v>0</v>
      </c>
      <c r="L87" s="109">
        <f t="shared" si="27"/>
        <v>0</v>
      </c>
    </row>
    <row r="88" spans="1:12" x14ac:dyDescent="0.35">
      <c r="A88" s="64"/>
      <c r="B88" s="65"/>
      <c r="C88" s="65"/>
      <c r="D88" s="66"/>
      <c r="E88" s="112"/>
    </row>
    <row r="89" spans="1:12" x14ac:dyDescent="0.35">
      <c r="A89" s="64"/>
      <c r="B89" s="65"/>
      <c r="C89" s="65"/>
      <c r="D89" s="66"/>
    </row>
    <row r="90" spans="1:12" ht="15.5" x14ac:dyDescent="0.35">
      <c r="A90" s="18" t="s">
        <v>33</v>
      </c>
      <c r="B90" s="19"/>
      <c r="C90" s="19"/>
      <c r="D90" s="19"/>
      <c r="E90" s="19"/>
      <c r="F90" s="19"/>
      <c r="G90" s="19"/>
      <c r="H90" s="19"/>
      <c r="I90" s="19"/>
      <c r="J90" s="67"/>
      <c r="K90" s="68"/>
      <c r="L90" s="69"/>
    </row>
    <row r="91" spans="1:12" s="185" customFormat="1" ht="27.75" customHeight="1" x14ac:dyDescent="0.35">
      <c r="A91"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1" s="348"/>
      <c r="C91" s="348"/>
      <c r="D91" s="348"/>
      <c r="E91" s="348"/>
      <c r="F91" s="348"/>
      <c r="G91" s="348"/>
      <c r="H91" s="348"/>
      <c r="I91" s="348"/>
      <c r="J91" s="348"/>
      <c r="K91" s="348"/>
      <c r="L91" s="349"/>
    </row>
    <row r="92" spans="1:12" s="185" customFormat="1" ht="15.5" x14ac:dyDescent="0.35">
      <c r="A92"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2" s="21"/>
      <c r="C92" s="21"/>
      <c r="D92" s="21"/>
      <c r="E92" s="21"/>
      <c r="F92" s="21"/>
      <c r="G92" s="21"/>
      <c r="H92" s="21"/>
      <c r="I92" s="21"/>
      <c r="J92" s="22"/>
      <c r="K92" s="23"/>
      <c r="L92" s="70"/>
    </row>
    <row r="93" spans="1:12" s="185" customFormat="1" ht="15.5" x14ac:dyDescent="0.35">
      <c r="A93" s="24" t="str">
        <f>Master!$B$32</f>
        <v>By signing this report, I certify that, at time of submission, "YTD Units", "YTD Earnings", "YTD Paid Amounts", and "Amount Due" takes into consideration that DCF is the payer of last resort and do not include units that can be billed to other funding sources.</v>
      </c>
      <c r="B93" s="21"/>
      <c r="C93" s="21"/>
      <c r="D93" s="21"/>
      <c r="E93" s="21"/>
      <c r="F93" s="21"/>
      <c r="G93" s="21"/>
      <c r="H93" s="21"/>
      <c r="I93" s="21"/>
      <c r="J93" s="22"/>
      <c r="K93" s="23"/>
      <c r="L93" s="70"/>
    </row>
    <row r="94" spans="1:12" ht="15.5" x14ac:dyDescent="0.35">
      <c r="A94" s="24"/>
      <c r="B94" s="25"/>
      <c r="C94" s="25"/>
      <c r="D94" s="25"/>
      <c r="E94" s="25"/>
      <c r="F94" s="25"/>
      <c r="G94" s="25"/>
      <c r="H94" s="25"/>
      <c r="I94" s="25"/>
      <c r="J94" s="22"/>
      <c r="K94" s="23"/>
      <c r="L94" s="70"/>
    </row>
    <row r="95" spans="1:12" ht="15.5" x14ac:dyDescent="0.35">
      <c r="A95" s="332">
        <f>Master!$B$35</f>
        <v>0</v>
      </c>
      <c r="B95" s="333"/>
      <c r="C95" s="71"/>
      <c r="D95" s="333">
        <f>Master!$E$35</f>
        <v>0</v>
      </c>
      <c r="E95" s="333"/>
      <c r="F95" s="71"/>
      <c r="G95" s="72">
        <f>Master!$G$35</f>
        <v>0</v>
      </c>
      <c r="H95" s="21"/>
      <c r="I95" s="21"/>
      <c r="J95" s="22"/>
      <c r="K95" s="23"/>
      <c r="L95" s="70"/>
    </row>
    <row r="96" spans="1:12" ht="15.5" x14ac:dyDescent="0.35">
      <c r="A96" s="73" t="s">
        <v>34</v>
      </c>
      <c r="B96" s="74"/>
      <c r="C96" s="31"/>
      <c r="D96" s="30" t="s">
        <v>35</v>
      </c>
      <c r="E96" s="31"/>
      <c r="F96" s="75"/>
      <c r="G96" s="30" t="s">
        <v>36</v>
      </c>
      <c r="H96" s="75"/>
      <c r="I96" s="75"/>
      <c r="J96" s="76"/>
      <c r="K96" s="77"/>
      <c r="L96" s="78"/>
    </row>
    <row r="97" spans="1:4" x14ac:dyDescent="0.35">
      <c r="A97" s="64"/>
      <c r="B97" s="66"/>
      <c r="C97" s="66"/>
      <c r="D97" s="66"/>
    </row>
    <row r="98" spans="1:4" x14ac:dyDescent="0.35">
      <c r="A98" s="64"/>
      <c r="B98" s="66"/>
      <c r="C98" s="66"/>
      <c r="D98" s="66"/>
    </row>
    <row r="99" spans="1:4" x14ac:dyDescent="0.35">
      <c r="A99" s="64"/>
      <c r="B99" s="66"/>
      <c r="C99" s="66"/>
      <c r="D99" s="66"/>
    </row>
    <row r="100" spans="1:4" x14ac:dyDescent="0.35">
      <c r="A100" s="64"/>
      <c r="B100" s="65"/>
      <c r="C100" s="65"/>
      <c r="D100" s="66"/>
    </row>
    <row r="101" spans="1:4" x14ac:dyDescent="0.35">
      <c r="A101" s="64"/>
      <c r="B101" s="65"/>
      <c r="C101" s="65"/>
      <c r="D101" s="66"/>
    </row>
    <row r="102" spans="1:4" x14ac:dyDescent="0.35">
      <c r="A102" s="64"/>
      <c r="B102" s="65"/>
      <c r="C102" s="65"/>
      <c r="D102" s="66"/>
    </row>
    <row r="103" spans="1:4" x14ac:dyDescent="0.35">
      <c r="A103" s="64"/>
      <c r="B103" s="65"/>
      <c r="C103" s="65"/>
      <c r="D103" s="66"/>
    </row>
    <row r="104" spans="1:4" x14ac:dyDescent="0.35">
      <c r="A104" s="64"/>
      <c r="B104" s="65"/>
      <c r="C104" s="65"/>
      <c r="D104" s="66"/>
    </row>
    <row r="105" spans="1:4" x14ac:dyDescent="0.35">
      <c r="A105" s="64"/>
      <c r="B105" s="66"/>
      <c r="C105" s="66"/>
      <c r="D105" s="66"/>
    </row>
    <row r="106" spans="1:4" x14ac:dyDescent="0.35">
      <c r="A106" s="64"/>
      <c r="B106" s="66"/>
      <c r="C106" s="66"/>
    </row>
    <row r="107" spans="1:4" x14ac:dyDescent="0.35">
      <c r="A107" s="64"/>
      <c r="B107" s="66"/>
      <c r="C107" s="66"/>
    </row>
    <row r="108" spans="1:4" x14ac:dyDescent="0.35">
      <c r="A108" s="64"/>
      <c r="B108" s="66"/>
      <c r="C108" s="66"/>
    </row>
    <row r="109" spans="1:4" x14ac:dyDescent="0.35">
      <c r="A109" s="64"/>
      <c r="B109" s="65"/>
      <c r="C109" s="66"/>
    </row>
    <row r="110" spans="1:4" x14ac:dyDescent="0.35">
      <c r="A110" s="64"/>
      <c r="B110" s="65"/>
      <c r="C110" s="66"/>
    </row>
    <row r="111" spans="1:4" x14ac:dyDescent="0.35">
      <c r="A111" s="64"/>
      <c r="B111" s="65"/>
      <c r="C111" s="66"/>
    </row>
    <row r="112" spans="1:4" x14ac:dyDescent="0.35">
      <c r="A112" s="64"/>
      <c r="B112" s="65"/>
      <c r="C112" s="66"/>
    </row>
    <row r="113" spans="1:3" x14ac:dyDescent="0.35">
      <c r="A113" s="64"/>
      <c r="B113" s="65"/>
      <c r="C113" s="66"/>
    </row>
    <row r="114" spans="1:3" x14ac:dyDescent="0.35">
      <c r="A114" s="64"/>
      <c r="B114" s="65"/>
      <c r="C114" s="66"/>
    </row>
    <row r="115" spans="1:3" x14ac:dyDescent="0.35">
      <c r="A115" s="120"/>
      <c r="B115" s="66"/>
      <c r="C115" s="66"/>
    </row>
    <row r="116" spans="1:3" x14ac:dyDescent="0.35">
      <c r="A116" s="79"/>
      <c r="B116" s="80"/>
      <c r="C116" s="80"/>
    </row>
    <row r="117" spans="1:3" x14ac:dyDescent="0.35">
      <c r="A117" s="64"/>
      <c r="B117" s="65"/>
      <c r="C117" s="66"/>
    </row>
    <row r="118" spans="1:3" x14ac:dyDescent="0.35">
      <c r="A118" s="64"/>
      <c r="B118" s="65"/>
      <c r="C118" s="66"/>
    </row>
    <row r="119" spans="1:3" x14ac:dyDescent="0.35">
      <c r="A119" s="64"/>
      <c r="B119" s="65"/>
      <c r="C119" s="66"/>
    </row>
    <row r="120" spans="1:3" x14ac:dyDescent="0.35">
      <c r="A120" s="64"/>
      <c r="B120" s="65"/>
      <c r="C120" s="66"/>
    </row>
    <row r="121" spans="1:3" x14ac:dyDescent="0.35">
      <c r="A121" s="64"/>
      <c r="B121" s="65"/>
      <c r="C121" s="66"/>
    </row>
    <row r="122" spans="1:3" x14ac:dyDescent="0.35">
      <c r="A122" s="64"/>
      <c r="B122" s="65"/>
      <c r="C122" s="66"/>
    </row>
    <row r="123" spans="1:3" x14ac:dyDescent="0.35">
      <c r="A123" s="81"/>
      <c r="B123" s="65"/>
      <c r="C123" s="65"/>
    </row>
    <row r="124" spans="1:3" x14ac:dyDescent="0.35">
      <c r="A124" s="79"/>
      <c r="B124" s="80"/>
      <c r="C124" s="80"/>
    </row>
    <row r="125" spans="1:3" x14ac:dyDescent="0.35">
      <c r="A125" s="64"/>
      <c r="B125" s="65"/>
      <c r="C125" s="66"/>
    </row>
    <row r="126" spans="1:3" x14ac:dyDescent="0.35">
      <c r="A126" s="64"/>
      <c r="B126" s="65"/>
      <c r="C126" s="66"/>
    </row>
    <row r="127" spans="1:3" x14ac:dyDescent="0.35">
      <c r="A127" s="64"/>
      <c r="B127" s="65"/>
      <c r="C127" s="66"/>
    </row>
    <row r="128" spans="1:3" x14ac:dyDescent="0.35">
      <c r="A128" s="64"/>
      <c r="B128" s="65"/>
      <c r="C128" s="66"/>
    </row>
    <row r="129" spans="1:3" x14ac:dyDescent="0.35">
      <c r="A129" s="64"/>
      <c r="B129" s="65"/>
      <c r="C129" s="66"/>
    </row>
    <row r="130" spans="1:3" x14ac:dyDescent="0.35">
      <c r="A130" s="64"/>
      <c r="B130" s="65"/>
      <c r="C130" s="66"/>
    </row>
    <row r="131" spans="1:3" x14ac:dyDescent="0.35">
      <c r="A131" s="79"/>
      <c r="B131" s="66"/>
      <c r="C131" s="66"/>
    </row>
    <row r="132" spans="1:3" x14ac:dyDescent="0.35">
      <c r="A132" s="79"/>
      <c r="B132" s="80"/>
      <c r="C132" s="80"/>
    </row>
    <row r="133" spans="1:3" x14ac:dyDescent="0.35">
      <c r="A133" s="64"/>
      <c r="B133" s="65"/>
      <c r="C133" s="66"/>
    </row>
    <row r="134" spans="1:3" x14ac:dyDescent="0.35">
      <c r="A134" s="64"/>
      <c r="B134" s="65"/>
      <c r="C134" s="66"/>
    </row>
    <row r="135" spans="1:3" x14ac:dyDescent="0.35">
      <c r="A135" s="79"/>
      <c r="B135" s="66"/>
      <c r="C135" s="66"/>
    </row>
    <row r="136" spans="1:3" x14ac:dyDescent="0.35">
      <c r="A136" s="79"/>
      <c r="B136" s="80"/>
      <c r="C136" s="80"/>
    </row>
    <row r="137" spans="1:3" x14ac:dyDescent="0.35">
      <c r="A137" s="64"/>
      <c r="B137" s="65"/>
      <c r="C137" s="66"/>
    </row>
    <row r="138" spans="1:3" x14ac:dyDescent="0.35">
      <c r="A138" s="64"/>
      <c r="B138" s="65"/>
      <c r="C138" s="66"/>
    </row>
    <row r="139" spans="1:3" x14ac:dyDescent="0.35">
      <c r="A139" s="64"/>
      <c r="B139" s="65"/>
      <c r="C139" s="66"/>
    </row>
    <row r="140" spans="1:3" x14ac:dyDescent="0.35">
      <c r="A140" s="64"/>
      <c r="B140" s="65"/>
      <c r="C140" s="66"/>
    </row>
    <row r="141" spans="1:3" x14ac:dyDescent="0.35">
      <c r="A141" s="64"/>
      <c r="B141" s="65"/>
      <c r="C141" s="66"/>
    </row>
    <row r="142" spans="1:3" x14ac:dyDescent="0.35">
      <c r="A142" s="64"/>
      <c r="B142" s="65"/>
      <c r="C142" s="65"/>
    </row>
    <row r="143" spans="1:3" x14ac:dyDescent="0.35">
      <c r="A143" s="82"/>
      <c r="B143" s="121"/>
      <c r="C143" s="80"/>
    </row>
    <row r="144" spans="1:3" x14ac:dyDescent="0.35">
      <c r="A144" s="82"/>
      <c r="B144" s="80"/>
      <c r="C144" s="80"/>
    </row>
    <row r="145" spans="1:3" x14ac:dyDescent="0.35">
      <c r="A145" s="64"/>
      <c r="B145" s="65"/>
      <c r="C145" s="66"/>
    </row>
    <row r="146" spans="1:3" x14ac:dyDescent="0.35">
      <c r="A146" s="64"/>
      <c r="B146" s="65"/>
      <c r="C146" s="66"/>
    </row>
    <row r="147" spans="1:3" x14ac:dyDescent="0.35">
      <c r="A147" s="64"/>
      <c r="B147" s="66"/>
      <c r="C147" s="66"/>
    </row>
    <row r="148" spans="1:3" x14ac:dyDescent="0.35">
      <c r="A148" s="64"/>
      <c r="B148" s="65"/>
      <c r="C148" s="66"/>
    </row>
    <row r="149" spans="1:3" x14ac:dyDescent="0.35">
      <c r="A149" s="64"/>
      <c r="B149" s="65"/>
      <c r="C149" s="66"/>
    </row>
    <row r="150" spans="1:3" x14ac:dyDescent="0.35">
      <c r="A150" s="64"/>
      <c r="B150" s="65"/>
      <c r="C150" s="66"/>
    </row>
    <row r="151" spans="1:3" x14ac:dyDescent="0.35">
      <c r="A151" s="64"/>
      <c r="B151" s="66"/>
      <c r="C151" s="66"/>
    </row>
    <row r="152" spans="1:3" x14ac:dyDescent="0.35">
      <c r="A152" s="64"/>
      <c r="B152" s="66"/>
      <c r="C152" s="66"/>
    </row>
    <row r="153" spans="1:3" x14ac:dyDescent="0.35">
      <c r="A153" s="64"/>
      <c r="B153" s="66"/>
      <c r="C153" s="66"/>
    </row>
    <row r="154" spans="1:3" x14ac:dyDescent="0.35">
      <c r="A154" s="64"/>
      <c r="B154" s="66"/>
      <c r="C154" s="66"/>
    </row>
    <row r="155" spans="1:3" x14ac:dyDescent="0.35">
      <c r="A155" s="64"/>
      <c r="B155" s="65"/>
      <c r="C155" s="66"/>
    </row>
    <row r="156" spans="1:3" x14ac:dyDescent="0.35">
      <c r="A156" s="64"/>
      <c r="B156" s="65"/>
      <c r="C156" s="66"/>
    </row>
    <row r="157" spans="1:3" x14ac:dyDescent="0.35">
      <c r="A157" s="64"/>
      <c r="B157" s="65"/>
      <c r="C157" s="66"/>
    </row>
    <row r="158" spans="1:3" x14ac:dyDescent="0.35">
      <c r="A158" s="64"/>
      <c r="B158" s="65"/>
      <c r="C158" s="66"/>
    </row>
    <row r="159" spans="1:3" x14ac:dyDescent="0.35">
      <c r="A159" s="64"/>
      <c r="B159" s="66"/>
      <c r="C159" s="66"/>
    </row>
    <row r="160" spans="1:3" x14ac:dyDescent="0.35">
      <c r="A160" s="64"/>
      <c r="B160" s="66"/>
      <c r="C160" s="66"/>
    </row>
    <row r="161" spans="1:3" x14ac:dyDescent="0.35">
      <c r="A161" s="64"/>
      <c r="B161" s="66"/>
      <c r="C161" s="66"/>
    </row>
    <row r="162" spans="1:3" x14ac:dyDescent="0.35">
      <c r="A162" s="64"/>
      <c r="B162" s="65"/>
      <c r="C162" s="66"/>
    </row>
    <row r="163" spans="1:3" x14ac:dyDescent="0.35">
      <c r="A163" s="64"/>
      <c r="B163" s="66"/>
      <c r="C163" s="66"/>
    </row>
    <row r="164" spans="1:3" x14ac:dyDescent="0.35">
      <c r="A164" s="84"/>
      <c r="B164" s="122"/>
      <c r="C164" s="85"/>
    </row>
    <row r="165" spans="1:3" x14ac:dyDescent="0.35">
      <c r="A165" s="64"/>
      <c r="B165" s="66"/>
      <c r="C165" s="66"/>
    </row>
    <row r="166" spans="1:3" x14ac:dyDescent="0.35">
      <c r="A166" s="64"/>
      <c r="B166" s="65"/>
      <c r="C166" s="66"/>
    </row>
    <row r="167" spans="1:3" x14ac:dyDescent="0.35">
      <c r="A167" s="83"/>
      <c r="B167" s="123"/>
      <c r="C167" s="124"/>
    </row>
    <row r="168" spans="1:3" x14ac:dyDescent="0.35">
      <c r="A168" s="79"/>
      <c r="B168" s="123"/>
      <c r="C168" s="124"/>
    </row>
    <row r="169" spans="1:3" x14ac:dyDescent="0.35">
      <c r="A169" s="83"/>
      <c r="B169" s="66"/>
      <c r="C169" s="124"/>
    </row>
    <row r="170" spans="1:3" x14ac:dyDescent="0.35">
      <c r="A170" s="83"/>
      <c r="B170" s="66"/>
      <c r="C170" s="124"/>
    </row>
    <row r="171" spans="1:3" x14ac:dyDescent="0.35">
      <c r="A171" s="79"/>
      <c r="B171" s="123"/>
      <c r="C171" s="124"/>
    </row>
  </sheetData>
  <sheetProtection algorithmName="SHA-512" hashValue="FbkayoHgjOuSBUebdLuqBrQdLyj/2BBIzu7hH/5b7lyCVezpRK9J5O4MkZ2uXwG0Cg0Gj6m1Th4xXNBoADpAxA==" saltValue="7TQThwnIOS/gmy+knLXpXw==" spinCount="100000" sheet="1" objects="1" scenarios="1" formatCells="0" formatColumns="0" formatRows="0"/>
  <mergeCells count="14">
    <mergeCell ref="A95:B95"/>
    <mergeCell ref="D95:E95"/>
    <mergeCell ref="C1:E1"/>
    <mergeCell ref="F1:I1"/>
    <mergeCell ref="C2:E2"/>
    <mergeCell ref="F2:I2"/>
    <mergeCell ref="C3:E3"/>
    <mergeCell ref="F3:I3"/>
    <mergeCell ref="C4:E4"/>
    <mergeCell ref="C5:E5"/>
    <mergeCell ref="C6:E6"/>
    <mergeCell ref="C7:E7"/>
    <mergeCell ref="C8:E8"/>
    <mergeCell ref="A91:L91"/>
  </mergeCells>
  <conditionalFormatting sqref="K84">
    <cfRule type="cellIs" dxfId="11" priority="4" operator="greaterThan">
      <formula>K85</formula>
    </cfRule>
  </conditionalFormatting>
  <conditionalFormatting sqref="K72">
    <cfRule type="cellIs" dxfId="10" priority="3" operator="greaterThan">
      <formula>K73</formula>
    </cfRule>
  </conditionalFormatting>
  <conditionalFormatting sqref="K62">
    <cfRule type="cellIs" dxfId="9" priority="2" operator="greaterThan">
      <formula>K63</formula>
    </cfRule>
  </conditionalFormatting>
  <conditionalFormatting sqref="K25">
    <cfRule type="cellIs" dxfId="8" priority="1" operator="greaterThan">
      <formula>K26</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75:K82 K65:K70 K28:K60">
      <formula1>IF(K15&lt;=MIN(I15,J15), TRUE, FALSE)</formula1>
    </dataValidation>
  </dataValidations>
  <hyperlinks>
    <hyperlink ref="L1" location="Master!A1" display="(Return to Master Tab)"/>
  </hyperlinks>
  <pageMargins left="0.7" right="0.7" top="0.75" bottom="0.75" header="0.3" footer="0.3"/>
  <pageSetup scale="41"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3"/>
  <sheetViews>
    <sheetView showGridLines="0" showZeros="0" zoomScaleNormal="100" workbookViewId="0">
      <pane ySplit="12" topLeftCell="A13" activePane="bottomLeft" state="frozen"/>
      <selection activeCell="E77" sqref="E77"/>
      <selection pane="bottomLeft" activeCell="B1" sqref="B1"/>
    </sheetView>
  </sheetViews>
  <sheetFormatPr defaultColWidth="9.08984375" defaultRowHeight="14.5" x14ac:dyDescent="0.35"/>
  <cols>
    <col min="1" max="1" width="9.08984375" style="37"/>
    <col min="2" max="2" width="35.6328125" style="37" bestFit="1" customWidth="1"/>
    <col min="3" max="3" width="18.2695312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199</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43</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152</v>
      </c>
      <c r="G11" s="92" t="s">
        <v>140</v>
      </c>
      <c r="H11" s="91" t="s">
        <v>141</v>
      </c>
      <c r="I11" s="93" t="s">
        <v>142</v>
      </c>
      <c r="J11" s="91" t="s">
        <v>223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5.75" customHeight="1" x14ac:dyDescent="0.35">
      <c r="A14" s="50"/>
      <c r="B14" s="139" t="s">
        <v>81</v>
      </c>
      <c r="C14" s="65"/>
      <c r="D14" s="66"/>
    </row>
    <row r="15" spans="1:12" x14ac:dyDescent="0.35">
      <c r="A15" s="53">
        <f>'CSA Wrksht'!A15</f>
        <v>18</v>
      </c>
      <c r="B15" s="125" t="str">
        <f>'CSA Wrksht'!B15</f>
        <v>Residential Level 1</v>
      </c>
      <c r="C15" s="125" t="str">
        <f>'CSA Wrksht'!F15</f>
        <v>Days</v>
      </c>
      <c r="D15" s="244">
        <v>295.35000000000002</v>
      </c>
      <c r="E15" s="98"/>
      <c r="F15" s="99">
        <f>'CSA Wrksht'!Q15</f>
        <v>0</v>
      </c>
      <c r="G15" s="100">
        <f>D15*F15</f>
        <v>0</v>
      </c>
      <c r="H15" s="103"/>
      <c r="I15" s="101">
        <f t="shared" ref="I15:I23" si="0">ROUND(G15-H15,2)</f>
        <v>0</v>
      </c>
      <c r="J15" s="195" t="str">
        <f t="shared" ref="J15:J23" si="1">IF(E15="","XXXXXXXXXX",ROUND(E15-H15,2))</f>
        <v>XXXXXXXXXX</v>
      </c>
      <c r="K15" s="103"/>
      <c r="L15" s="58">
        <f t="shared" ref="L15:L23" si="2">IF(D15="",0,K15/D15)</f>
        <v>0</v>
      </c>
    </row>
    <row r="16" spans="1:12" x14ac:dyDescent="0.35">
      <c r="A16" s="53">
        <f>'CSA Wrksht'!A16</f>
        <v>19</v>
      </c>
      <c r="B16" s="125" t="str">
        <f>'CSA Wrksht'!B16</f>
        <v>Residential Level 2</v>
      </c>
      <c r="C16" s="125" t="str">
        <f>'CSA Wrksht'!F16</f>
        <v>Days</v>
      </c>
      <c r="D16" s="244">
        <v>174.8</v>
      </c>
      <c r="E16" s="98"/>
      <c r="F16" s="99">
        <f>'CSA Wrksht'!Q16</f>
        <v>0</v>
      </c>
      <c r="G16" s="100">
        <f t="shared" ref="G16:G74" si="3">D16*F16</f>
        <v>0</v>
      </c>
      <c r="H16" s="103"/>
      <c r="I16" s="101">
        <f t="shared" si="0"/>
        <v>0</v>
      </c>
      <c r="J16" s="195" t="str">
        <f t="shared" si="1"/>
        <v>XXXXXXXXXX</v>
      </c>
      <c r="K16" s="103"/>
      <c r="L16" s="58">
        <f t="shared" si="2"/>
        <v>0</v>
      </c>
    </row>
    <row r="17" spans="1:12" x14ac:dyDescent="0.35">
      <c r="A17" s="53">
        <f>'CSA Wrksht'!A17</f>
        <v>20</v>
      </c>
      <c r="B17" s="125" t="str">
        <f>'CSA Wrksht'!B17</f>
        <v>Residential Level 3</v>
      </c>
      <c r="C17" s="125" t="str">
        <f>'CSA Wrksht'!F17</f>
        <v>Days</v>
      </c>
      <c r="D17" s="244">
        <v>123.37</v>
      </c>
      <c r="E17" s="98"/>
      <c r="F17" s="99">
        <f>'CSA Wrksht'!Q17</f>
        <v>0</v>
      </c>
      <c r="G17" s="100">
        <f t="shared" si="3"/>
        <v>0</v>
      </c>
      <c r="H17" s="103"/>
      <c r="I17" s="101">
        <f t="shared" si="0"/>
        <v>0</v>
      </c>
      <c r="J17" s="195" t="str">
        <f t="shared" si="1"/>
        <v>XXXXXXXXXX</v>
      </c>
      <c r="K17" s="103"/>
      <c r="L17" s="58">
        <f t="shared" si="2"/>
        <v>0</v>
      </c>
    </row>
    <row r="18" spans="1:12" x14ac:dyDescent="0.35">
      <c r="A18" s="53">
        <f>'CSA Wrksht'!A18</f>
        <v>21</v>
      </c>
      <c r="B18" s="125" t="str">
        <f>'CSA Wrksht'!B18</f>
        <v>Residential Level 4</v>
      </c>
      <c r="C18" s="125" t="str">
        <f>'CSA Wrksht'!F18</f>
        <v>Days</v>
      </c>
      <c r="D18" s="244">
        <v>54.67</v>
      </c>
      <c r="E18" s="98"/>
      <c r="F18" s="99">
        <f>'CSA Wrksht'!Q18</f>
        <v>0</v>
      </c>
      <c r="G18" s="100">
        <f t="shared" si="3"/>
        <v>0</v>
      </c>
      <c r="H18" s="103"/>
      <c r="I18" s="101">
        <f t="shared" si="0"/>
        <v>0</v>
      </c>
      <c r="J18" s="195" t="str">
        <f t="shared" si="1"/>
        <v>XXXXXXXXXX</v>
      </c>
      <c r="K18" s="103"/>
      <c r="L18" s="58">
        <f t="shared" si="2"/>
        <v>0</v>
      </c>
    </row>
    <row r="19" spans="1:12" x14ac:dyDescent="0.35">
      <c r="A19" s="53">
        <f>'CSA Wrksht'!A19</f>
        <v>36</v>
      </c>
      <c r="B19" s="125" t="str">
        <f>'CSA Wrksht'!B19</f>
        <v>Room &amp; Board Level 1</v>
      </c>
      <c r="C19" s="125" t="str">
        <f>'CSA Wrksht'!F19</f>
        <v>Days</v>
      </c>
      <c r="D19" s="244">
        <v>185</v>
      </c>
      <c r="E19" s="98"/>
      <c r="F19" s="99">
        <f>'CSA Wrksht'!Q19</f>
        <v>0</v>
      </c>
      <c r="G19" s="100">
        <f t="shared" si="3"/>
        <v>0</v>
      </c>
      <c r="H19" s="103"/>
      <c r="I19" s="101">
        <f t="shared" si="0"/>
        <v>0</v>
      </c>
      <c r="J19" s="195" t="str">
        <f t="shared" si="1"/>
        <v>XXXXXXXXXX</v>
      </c>
      <c r="K19" s="103"/>
      <c r="L19" s="58">
        <f t="shared" si="2"/>
        <v>0</v>
      </c>
    </row>
    <row r="20" spans="1:12" x14ac:dyDescent="0.35">
      <c r="A20" s="53">
        <f>'CSA Wrksht'!A20</f>
        <v>37</v>
      </c>
      <c r="B20" s="125" t="str">
        <f>'CSA Wrksht'!B20</f>
        <v>Room &amp; Board Level 2</v>
      </c>
      <c r="C20" s="125" t="str">
        <f>'CSA Wrksht'!F20</f>
        <v>Days</v>
      </c>
      <c r="D20" s="244">
        <v>101.33</v>
      </c>
      <c r="E20" s="98"/>
      <c r="F20" s="99">
        <f>'CSA Wrksht'!Q20</f>
        <v>0</v>
      </c>
      <c r="G20" s="100">
        <f t="shared" si="3"/>
        <v>0</v>
      </c>
      <c r="H20" s="103"/>
      <c r="I20" s="101">
        <f t="shared" si="0"/>
        <v>0</v>
      </c>
      <c r="J20" s="195" t="str">
        <f t="shared" si="1"/>
        <v>XXXXXXXXXX</v>
      </c>
      <c r="K20" s="103"/>
      <c r="L20" s="58">
        <f t="shared" si="2"/>
        <v>0</v>
      </c>
    </row>
    <row r="21" spans="1:12" x14ac:dyDescent="0.35">
      <c r="A21" s="53">
        <f>'CSA Wrksht'!A21</f>
        <v>38</v>
      </c>
      <c r="B21" s="125" t="str">
        <f>'CSA Wrksht'!B21</f>
        <v>Room &amp; Board Level 3</v>
      </c>
      <c r="C21" s="125" t="str">
        <f>'CSA Wrksht'!F21</f>
        <v>Days</v>
      </c>
      <c r="D21" s="244">
        <v>100.63</v>
      </c>
      <c r="E21" s="98"/>
      <c r="F21" s="99">
        <f>'CSA Wrksht'!Q21</f>
        <v>0</v>
      </c>
      <c r="G21" s="100">
        <f t="shared" si="3"/>
        <v>0</v>
      </c>
      <c r="H21" s="103"/>
      <c r="I21" s="101">
        <f t="shared" si="0"/>
        <v>0</v>
      </c>
      <c r="J21" s="195" t="str">
        <f t="shared" si="1"/>
        <v>XXXXXXXXXX</v>
      </c>
      <c r="K21" s="103"/>
      <c r="L21" s="58">
        <f t="shared" si="2"/>
        <v>0</v>
      </c>
    </row>
    <row r="22" spans="1:12" x14ac:dyDescent="0.35">
      <c r="A22" s="53">
        <f>'CSA Wrksht'!A22</f>
        <v>0</v>
      </c>
      <c r="B22" s="61">
        <f>'CSA Wrksht'!B22</f>
        <v>0</v>
      </c>
      <c r="C22" s="136">
        <f>'CSA Wrksht'!F22</f>
        <v>0</v>
      </c>
      <c r="D22" s="193"/>
      <c r="E22" s="98"/>
      <c r="F22" s="99">
        <f>'CSA Wrksht'!Q22</f>
        <v>0</v>
      </c>
      <c r="G22" s="100">
        <f t="shared" si="3"/>
        <v>0</v>
      </c>
      <c r="H22" s="103"/>
      <c r="I22" s="101">
        <f t="shared" si="0"/>
        <v>0</v>
      </c>
      <c r="J22" s="195" t="str">
        <f t="shared" si="1"/>
        <v>XXXXXXXXXX</v>
      </c>
      <c r="K22" s="103"/>
      <c r="L22" s="58">
        <f t="shared" si="2"/>
        <v>0</v>
      </c>
    </row>
    <row r="23" spans="1:12" ht="15.75" customHeight="1" x14ac:dyDescent="0.35">
      <c r="A23" s="53">
        <f>'CSA Wrksht'!A23</f>
        <v>0</v>
      </c>
      <c r="B23" s="61">
        <f>'CSA Wrksht'!B23</f>
        <v>0</v>
      </c>
      <c r="C23" s="136">
        <f>'CSA Wrksht'!F23</f>
        <v>0</v>
      </c>
      <c r="D23" s="193"/>
      <c r="E23" s="98"/>
      <c r="F23" s="99">
        <f>'CSA Wrksht'!Q23</f>
        <v>0</v>
      </c>
      <c r="G23" s="100">
        <f t="shared" si="3"/>
        <v>0</v>
      </c>
      <c r="H23" s="103"/>
      <c r="I23" s="101">
        <f t="shared" si="0"/>
        <v>0</v>
      </c>
      <c r="J23" s="195" t="str">
        <f t="shared" si="1"/>
        <v>XXXXXXXXXX</v>
      </c>
      <c r="K23" s="103"/>
      <c r="L23" s="58">
        <f t="shared" si="2"/>
        <v>0</v>
      </c>
    </row>
    <row r="24" spans="1:12" ht="6.75" customHeight="1" x14ac:dyDescent="0.35">
      <c r="A24" s="64">
        <f>'CSA Wrksht'!A24</f>
        <v>0</v>
      </c>
      <c r="B24" s="65">
        <f>'CSA Wrksht'!B24</f>
        <v>0</v>
      </c>
      <c r="C24" s="65">
        <f>'CSA Wrksht'!F24</f>
        <v>0</v>
      </c>
      <c r="D24" s="66"/>
      <c r="J24" s="104"/>
    </row>
    <row r="25" spans="1:12" s="131" customFormat="1" ht="15" customHeight="1" x14ac:dyDescent="0.35">
      <c r="A25" s="51"/>
      <c r="B25" s="52"/>
      <c r="C25" s="52"/>
      <c r="D25" s="115"/>
      <c r="E25" s="128"/>
      <c r="F25" s="129"/>
      <c r="G25" s="128"/>
      <c r="H25" s="128"/>
      <c r="I25" s="128"/>
      <c r="J25" s="130"/>
      <c r="K25" s="128"/>
      <c r="L25" s="129"/>
    </row>
    <row r="26" spans="1:12" s="131" customFormat="1" ht="15" customHeight="1" x14ac:dyDescent="0.35">
      <c r="A26" s="79"/>
      <c r="B26" s="80"/>
      <c r="C26" s="139"/>
      <c r="D26" s="79"/>
      <c r="E26" s="132"/>
      <c r="K26" s="133"/>
      <c r="L26" s="134"/>
    </row>
    <row r="27" spans="1:12" ht="16.5" customHeight="1" x14ac:dyDescent="0.35">
      <c r="A27" s="51"/>
      <c r="B27" s="52" t="s">
        <v>92</v>
      </c>
      <c r="C27" s="65">
        <f>'CSA Wrksht'!F27</f>
        <v>0</v>
      </c>
      <c r="D27" s="66"/>
    </row>
    <row r="28" spans="1:12" x14ac:dyDescent="0.35">
      <c r="A28" s="53">
        <f>'CSA Wrksht'!A28</f>
        <v>29</v>
      </c>
      <c r="B28" s="125" t="str">
        <f>'CSA Wrksht'!B28</f>
        <v>Aftercare -  Individual</v>
      </c>
      <c r="C28" s="125" t="str">
        <f>'CSA Wrksht'!F28</f>
        <v>Hours</v>
      </c>
      <c r="D28" s="244">
        <v>62.57</v>
      </c>
      <c r="E28" s="98"/>
      <c r="F28" s="99">
        <f>'CSA Wrksht'!Q28</f>
        <v>0</v>
      </c>
      <c r="G28" s="100">
        <f t="shared" si="3"/>
        <v>0</v>
      </c>
      <c r="H28" s="103"/>
      <c r="I28" s="101">
        <f t="shared" ref="I28:I38" si="4">ROUND(G28-H28,2)</f>
        <v>0</v>
      </c>
      <c r="J28" s="195" t="str">
        <f t="shared" ref="J28:J38" si="5">IF(E28="","XXXXXXXXXX",ROUND(E28-H28,2))</f>
        <v>XXXXXXXXXX</v>
      </c>
      <c r="K28" s="103"/>
      <c r="L28" s="58">
        <f t="shared" ref="L28:L38" si="6">IF(D28="",0,K28/D28)</f>
        <v>0</v>
      </c>
    </row>
    <row r="29" spans="1:12" x14ac:dyDescent="0.35">
      <c r="A29" s="53">
        <f>'CSA Wrksht'!A29</f>
        <v>43</v>
      </c>
      <c r="B29" s="125" t="str">
        <f>'CSA Wrksht'!B29</f>
        <v>Aftercare - Group</v>
      </c>
      <c r="C29" s="125" t="str">
        <f>'CSA Wrksht'!F29</f>
        <v>Hours</v>
      </c>
      <c r="D29" s="244">
        <v>15.64</v>
      </c>
      <c r="E29" s="98"/>
      <c r="F29" s="99">
        <f>'CSA Wrksht'!Q29</f>
        <v>0</v>
      </c>
      <c r="G29" s="100">
        <f t="shared" si="3"/>
        <v>0</v>
      </c>
      <c r="H29" s="103"/>
      <c r="I29" s="101">
        <f t="shared" si="4"/>
        <v>0</v>
      </c>
      <c r="J29" s="195" t="str">
        <f t="shared" si="5"/>
        <v>XXXXXXXXXX</v>
      </c>
      <c r="K29" s="103"/>
      <c r="L29" s="58">
        <f t="shared" si="6"/>
        <v>0</v>
      </c>
    </row>
    <row r="30" spans="1:12" x14ac:dyDescent="0.35">
      <c r="A30" s="53">
        <f>'CSA Wrksht'!A30</f>
        <v>1</v>
      </c>
      <c r="B30" s="125" t="str">
        <f>'CSA Wrksht'!B30</f>
        <v>Assessment</v>
      </c>
      <c r="C30" s="125" t="str">
        <f>'CSA Wrksht'!F30</f>
        <v>Hours</v>
      </c>
      <c r="D30" s="244">
        <v>83.25</v>
      </c>
      <c r="E30" s="98"/>
      <c r="F30" s="99">
        <f>'CSA Wrksht'!Q30</f>
        <v>0</v>
      </c>
      <c r="G30" s="100">
        <f t="shared" si="3"/>
        <v>0</v>
      </c>
      <c r="H30" s="103"/>
      <c r="I30" s="101">
        <f t="shared" si="4"/>
        <v>0</v>
      </c>
      <c r="J30" s="195" t="str">
        <f t="shared" si="5"/>
        <v>XXXXXXXXXX</v>
      </c>
      <c r="K30" s="103"/>
      <c r="L30" s="58">
        <f t="shared" si="6"/>
        <v>0</v>
      </c>
    </row>
    <row r="31" spans="1:12" x14ac:dyDescent="0.35">
      <c r="A31" s="53">
        <f>'CSA Wrksht'!A31</f>
        <v>2</v>
      </c>
      <c r="B31" s="125" t="str">
        <f>'CSA Wrksht'!B31</f>
        <v>Case Management</v>
      </c>
      <c r="C31" s="125" t="str">
        <f>'CSA Wrksht'!F31</f>
        <v>Hours</v>
      </c>
      <c r="D31" s="244">
        <v>65.83</v>
      </c>
      <c r="E31" s="98"/>
      <c r="F31" s="99">
        <f>'CSA Wrksht'!Q31</f>
        <v>0</v>
      </c>
      <c r="G31" s="100">
        <f t="shared" si="3"/>
        <v>0</v>
      </c>
      <c r="H31" s="103"/>
      <c r="I31" s="101">
        <f t="shared" si="4"/>
        <v>0</v>
      </c>
      <c r="J31" s="195" t="str">
        <f t="shared" si="5"/>
        <v>XXXXXXXXXX</v>
      </c>
      <c r="K31" s="103"/>
      <c r="L31" s="58">
        <f t="shared" si="6"/>
        <v>0</v>
      </c>
    </row>
    <row r="32" spans="1:12" hidden="1" x14ac:dyDescent="0.35">
      <c r="A32" s="53">
        <f>'CSA Wrksht'!A32</f>
        <v>0</v>
      </c>
      <c r="B32" s="125">
        <f>'CSA Wrksht'!B32</f>
        <v>0</v>
      </c>
      <c r="C32" s="125">
        <f>'CSA Wrksht'!F32</f>
        <v>0</v>
      </c>
      <c r="D32" s="193"/>
      <c r="E32" s="98"/>
      <c r="F32" s="99">
        <f>'CSA Wrksht'!Q32</f>
        <v>0</v>
      </c>
      <c r="G32" s="100">
        <f t="shared" si="3"/>
        <v>0</v>
      </c>
      <c r="H32" s="103"/>
      <c r="I32" s="101">
        <f t="shared" si="4"/>
        <v>0</v>
      </c>
      <c r="J32" s="195" t="str">
        <f t="shared" si="5"/>
        <v>XXXXXXXXXX</v>
      </c>
      <c r="K32" s="103"/>
      <c r="L32" s="58">
        <f t="shared" si="6"/>
        <v>0</v>
      </c>
    </row>
    <row r="33" spans="1:12" hidden="1" x14ac:dyDescent="0.35">
      <c r="A33" s="53">
        <f>'CSA Wrksht'!A33</f>
        <v>0</v>
      </c>
      <c r="B33" s="125">
        <f>'CSA Wrksht'!B33</f>
        <v>0</v>
      </c>
      <c r="C33" s="125">
        <f>'CSA Wrksht'!F33</f>
        <v>0</v>
      </c>
      <c r="D33" s="193"/>
      <c r="E33" s="98"/>
      <c r="F33" s="99">
        <f>'CSA Wrksht'!Q33</f>
        <v>0</v>
      </c>
      <c r="G33" s="100">
        <f t="shared" si="3"/>
        <v>0</v>
      </c>
      <c r="H33" s="103"/>
      <c r="I33" s="101">
        <f t="shared" si="4"/>
        <v>0</v>
      </c>
      <c r="J33" s="195" t="str">
        <f t="shared" si="5"/>
        <v>XXXXXXXXXX</v>
      </c>
      <c r="K33" s="103"/>
      <c r="L33" s="58">
        <f t="shared" si="6"/>
        <v>0</v>
      </c>
    </row>
    <row r="34" spans="1:12" x14ac:dyDescent="0.35">
      <c r="A34" s="53">
        <f>'CSA Wrksht'!A34</f>
        <v>6</v>
      </c>
      <c r="B34" s="125" t="str">
        <f>'CSA Wrksht'!B34</f>
        <v>Day Treatment</v>
      </c>
      <c r="C34" s="125" t="str">
        <f>'CSA Wrksht'!F34</f>
        <v>Hours</v>
      </c>
      <c r="D34" s="244">
        <v>15.1</v>
      </c>
      <c r="E34" s="98"/>
      <c r="F34" s="99">
        <f>'CSA Wrksht'!Q34</f>
        <v>0</v>
      </c>
      <c r="G34" s="100">
        <f t="shared" si="3"/>
        <v>0</v>
      </c>
      <c r="H34" s="103"/>
      <c r="I34" s="101">
        <f t="shared" si="4"/>
        <v>0</v>
      </c>
      <c r="J34" s="195" t="str">
        <f t="shared" si="5"/>
        <v>XXXXXXXXXX</v>
      </c>
      <c r="K34" s="103"/>
      <c r="L34" s="58">
        <f t="shared" si="6"/>
        <v>0</v>
      </c>
    </row>
    <row r="35" spans="1:12" x14ac:dyDescent="0.35">
      <c r="A35" s="53">
        <f>'CSA Wrksht'!A35</f>
        <v>28</v>
      </c>
      <c r="B35" s="125" t="str">
        <f>'CSA Wrksht'!B35</f>
        <v>Incidental Expenses</v>
      </c>
      <c r="C35" s="125" t="str">
        <f>'CSA Wrksht'!F35</f>
        <v>1 Unit = $1.00</v>
      </c>
      <c r="D35" s="244">
        <v>1</v>
      </c>
      <c r="E35" s="98"/>
      <c r="F35" s="99">
        <f>'CSA Wrksht'!Q35</f>
        <v>0</v>
      </c>
      <c r="G35" s="100">
        <f t="shared" si="3"/>
        <v>0</v>
      </c>
      <c r="H35" s="103"/>
      <c r="I35" s="101">
        <f t="shared" si="4"/>
        <v>0</v>
      </c>
      <c r="J35" s="195" t="str">
        <f t="shared" si="5"/>
        <v>XXXXXXXXXX</v>
      </c>
      <c r="K35" s="103"/>
      <c r="L35" s="58">
        <f t="shared" si="6"/>
        <v>0</v>
      </c>
    </row>
    <row r="36" spans="1:12" x14ac:dyDescent="0.35">
      <c r="A36" s="53">
        <f>'CSA Wrksht'!A36</f>
        <v>8</v>
      </c>
      <c r="B36" s="125" t="str">
        <f>'CSA Wrksht'!B36</f>
        <v>In-Home &amp; On Site</v>
      </c>
      <c r="C36" s="125" t="str">
        <f>'CSA Wrksht'!F36</f>
        <v>Hours</v>
      </c>
      <c r="D36" s="244">
        <v>73.55</v>
      </c>
      <c r="E36" s="98"/>
      <c r="F36" s="99">
        <f>'CSA Wrksht'!Q36</f>
        <v>0</v>
      </c>
      <c r="G36" s="100">
        <f t="shared" si="3"/>
        <v>0</v>
      </c>
      <c r="H36" s="103"/>
      <c r="I36" s="101">
        <f t="shared" si="4"/>
        <v>0</v>
      </c>
      <c r="J36" s="195" t="str">
        <f t="shared" si="5"/>
        <v>XXXXXXXXXX</v>
      </c>
      <c r="K36" s="103"/>
      <c r="L36" s="58">
        <f t="shared" si="6"/>
        <v>0</v>
      </c>
    </row>
    <row r="37" spans="1:12" x14ac:dyDescent="0.35">
      <c r="A37" s="53">
        <f>'CSA Wrksht'!A37</f>
        <v>42</v>
      </c>
      <c r="B37" s="125" t="str">
        <f>'CSA Wrksht'!B37</f>
        <v>Intervention - Group</v>
      </c>
      <c r="C37" s="125" t="str">
        <f>'CSA Wrksht'!F37</f>
        <v>Hours</v>
      </c>
      <c r="D37" s="244">
        <v>16.8</v>
      </c>
      <c r="E37" s="98"/>
      <c r="F37" s="99">
        <f>'CSA Wrksht'!Q37</f>
        <v>0</v>
      </c>
      <c r="G37" s="100">
        <f t="shared" si="3"/>
        <v>0</v>
      </c>
      <c r="H37" s="103"/>
      <c r="I37" s="101">
        <f t="shared" si="4"/>
        <v>0</v>
      </c>
      <c r="J37" s="195" t="str">
        <f t="shared" si="5"/>
        <v>XXXXXXXXXX</v>
      </c>
      <c r="K37" s="103"/>
      <c r="L37" s="58">
        <f t="shared" si="6"/>
        <v>0</v>
      </c>
    </row>
    <row r="38" spans="1:12" x14ac:dyDescent="0.35">
      <c r="A38" s="53">
        <f>'CSA Wrksht'!A38</f>
        <v>11</v>
      </c>
      <c r="B38" s="125" t="str">
        <f>'CSA Wrksht'!B38</f>
        <v>Intervention - Individual</v>
      </c>
      <c r="C38" s="125" t="str">
        <f>'CSA Wrksht'!F38</f>
        <v>Hours</v>
      </c>
      <c r="D38" s="244">
        <v>67.2</v>
      </c>
      <c r="E38" s="98"/>
      <c r="F38" s="99">
        <f>'CSA Wrksht'!Q38</f>
        <v>0</v>
      </c>
      <c r="G38" s="100">
        <f t="shared" si="3"/>
        <v>0</v>
      </c>
      <c r="H38" s="103"/>
      <c r="I38" s="101">
        <f t="shared" si="4"/>
        <v>0</v>
      </c>
      <c r="J38" s="195" t="str">
        <f t="shared" si="5"/>
        <v>XXXXXXXXXX</v>
      </c>
      <c r="K38" s="103"/>
      <c r="L38" s="58">
        <f t="shared" si="6"/>
        <v>0</v>
      </c>
    </row>
    <row r="39" spans="1:12" x14ac:dyDescent="0.35">
      <c r="A39" s="53">
        <f>'CSA Wrksht'!A39</f>
        <v>12</v>
      </c>
      <c r="B39" s="125" t="str">
        <f>'CSA Wrksht'!B39</f>
        <v>Medical Services</v>
      </c>
      <c r="C39" s="125" t="str">
        <f>'CSA Wrksht'!F39</f>
        <v>Hours</v>
      </c>
      <c r="D39" s="59"/>
      <c r="E39" s="59"/>
      <c r="F39" s="59"/>
      <c r="G39" s="59"/>
      <c r="H39" s="59"/>
      <c r="I39" s="59"/>
      <c r="J39" s="59"/>
      <c r="K39" s="59"/>
      <c r="L39" s="59"/>
    </row>
    <row r="40" spans="1:12" x14ac:dyDescent="0.35">
      <c r="A40" s="53">
        <f>'CSA Wrksht'!A40</f>
        <v>35</v>
      </c>
      <c r="B40" s="125" t="str">
        <f>'CSA Wrksht'!B40</f>
        <v>Outpatient - Group</v>
      </c>
      <c r="C40" s="125" t="str">
        <f>'CSA Wrksht'!F40</f>
        <v>Hours</v>
      </c>
      <c r="D40" s="244">
        <v>20.13</v>
      </c>
      <c r="E40" s="98"/>
      <c r="F40" s="99">
        <f>'CSA Wrksht'!Q40</f>
        <v>0</v>
      </c>
      <c r="G40" s="100">
        <f t="shared" si="3"/>
        <v>0</v>
      </c>
      <c r="H40" s="103"/>
      <c r="I40" s="101">
        <f t="shared" ref="I40:I49" si="7">ROUND(G40-H40,2)</f>
        <v>0</v>
      </c>
      <c r="J40" s="195" t="str">
        <f t="shared" ref="J40:J49" si="8">IF(E40="","XXXXXXXXXX",ROUND(E40-H40,2))</f>
        <v>XXXXXXXXXX</v>
      </c>
      <c r="K40" s="103"/>
      <c r="L40" s="58">
        <f t="shared" ref="L40:L49" si="9">IF(D40="",0,K40/D40)</f>
        <v>0</v>
      </c>
    </row>
    <row r="41" spans="1:12" x14ac:dyDescent="0.35">
      <c r="A41" s="53">
        <f>'CSA Wrksht'!A41</f>
        <v>14</v>
      </c>
      <c r="B41" s="125" t="str">
        <f>'CSA Wrksht'!B41</f>
        <v>Outpatient - Individual</v>
      </c>
      <c r="C41" s="125" t="str">
        <f>'CSA Wrksht'!F41</f>
        <v>Hours</v>
      </c>
      <c r="D41" s="244">
        <v>80.510000000000005</v>
      </c>
      <c r="E41" s="98"/>
      <c r="F41" s="99">
        <f>'CSA Wrksht'!Q41</f>
        <v>0</v>
      </c>
      <c r="G41" s="100">
        <f t="shared" si="3"/>
        <v>0</v>
      </c>
      <c r="H41" s="103"/>
      <c r="I41" s="101">
        <f t="shared" si="7"/>
        <v>0</v>
      </c>
      <c r="J41" s="195" t="str">
        <f t="shared" si="8"/>
        <v>XXXXXXXXXX</v>
      </c>
      <c r="K41" s="103"/>
      <c r="L41" s="58">
        <f t="shared" si="9"/>
        <v>0</v>
      </c>
    </row>
    <row r="42" spans="1:12" x14ac:dyDescent="0.35">
      <c r="A42" s="53">
        <f>'CSA Wrksht'!A42</f>
        <v>15</v>
      </c>
      <c r="B42" s="125" t="str">
        <f>'CSA Wrksht'!B42</f>
        <v>Outreach (Client Specific Form)</v>
      </c>
      <c r="C42" s="125" t="str">
        <f>'CSA Wrksht'!F42</f>
        <v>Hours</v>
      </c>
      <c r="D42" s="244">
        <v>52.41</v>
      </c>
      <c r="E42" s="98"/>
      <c r="F42" s="99">
        <f>'CSA Wrksht'!Q42</f>
        <v>0</v>
      </c>
      <c r="G42" s="100">
        <f t="shared" si="3"/>
        <v>0</v>
      </c>
      <c r="H42" s="103"/>
      <c r="I42" s="101">
        <f t="shared" si="7"/>
        <v>0</v>
      </c>
      <c r="J42" s="195" t="str">
        <f t="shared" si="8"/>
        <v>XXXXXXXXXX</v>
      </c>
      <c r="K42" s="103"/>
      <c r="L42" s="58">
        <f t="shared" si="9"/>
        <v>0</v>
      </c>
    </row>
    <row r="43" spans="1:12" s="185" customFormat="1" x14ac:dyDescent="0.35">
      <c r="A43" s="249">
        <f>'CSA Wrksht'!A43</f>
        <v>15</v>
      </c>
      <c r="B43" s="176" t="str">
        <f>'CSA Wrksht'!B43</f>
        <v>Outreach (Non-Client Specific Form)</v>
      </c>
      <c r="C43" s="176" t="str">
        <f>'CSA Wrksht'!F43</f>
        <v>Hours</v>
      </c>
      <c r="D43" s="244">
        <v>52.41</v>
      </c>
      <c r="E43" s="194"/>
      <c r="F43" s="99">
        <f>'CSA Wrksht'!Q43</f>
        <v>0</v>
      </c>
      <c r="G43" s="170">
        <f t="shared" ref="G43" si="10">D43*F43</f>
        <v>0</v>
      </c>
      <c r="H43" s="196"/>
      <c r="I43" s="171">
        <f t="shared" ref="I43" si="11">ROUND(G43-H43,2)</f>
        <v>0</v>
      </c>
      <c r="J43" s="195" t="str">
        <f t="shared" ref="J43" si="12">IF(E43="","XXXXXXXXXX",ROUND(E43-H43,2))</f>
        <v>XXXXXXXXXX</v>
      </c>
      <c r="K43" s="196"/>
      <c r="L43" s="165">
        <f t="shared" ref="L43" si="13">IF(D43="",0,K43/D43)</f>
        <v>0</v>
      </c>
    </row>
    <row r="44" spans="1:12" x14ac:dyDescent="0.35">
      <c r="A44" s="53">
        <f>'CSA Wrksht'!A44</f>
        <v>47</v>
      </c>
      <c r="B44" s="125" t="str">
        <f>'CSA Wrksht'!B44</f>
        <v>Recovery Support - Group</v>
      </c>
      <c r="C44" s="125" t="str">
        <f>'CSA Wrksht'!F44</f>
        <v>Hours</v>
      </c>
      <c r="D44" s="244">
        <v>12.68</v>
      </c>
      <c r="E44" s="98"/>
      <c r="F44" s="99">
        <f>'CSA Wrksht'!Q44</f>
        <v>0</v>
      </c>
      <c r="G44" s="100">
        <f t="shared" si="3"/>
        <v>0</v>
      </c>
      <c r="H44" s="103"/>
      <c r="I44" s="101">
        <f t="shared" si="7"/>
        <v>0</v>
      </c>
      <c r="J44" s="195" t="str">
        <f t="shared" si="8"/>
        <v>XXXXXXXXXX</v>
      </c>
      <c r="K44" s="103"/>
      <c r="L44" s="58">
        <f t="shared" si="9"/>
        <v>0</v>
      </c>
    </row>
    <row r="45" spans="1:12" x14ac:dyDescent="0.35">
      <c r="A45" s="53">
        <f>'CSA Wrksht'!A45</f>
        <v>46</v>
      </c>
      <c r="B45" s="125" t="str">
        <f>'CSA Wrksht'!B45</f>
        <v>Recovery Support - Individual</v>
      </c>
      <c r="C45" s="125" t="str">
        <f>'CSA Wrksht'!F45</f>
        <v>Hours</v>
      </c>
      <c r="D45" s="244">
        <v>50.73</v>
      </c>
      <c r="E45" s="98"/>
      <c r="F45" s="99">
        <f>'CSA Wrksht'!Q45</f>
        <v>0</v>
      </c>
      <c r="G45" s="100">
        <f t="shared" si="3"/>
        <v>0</v>
      </c>
      <c r="H45" s="103"/>
      <c r="I45" s="101">
        <f t="shared" si="7"/>
        <v>0</v>
      </c>
      <c r="J45" s="195" t="str">
        <f t="shared" si="8"/>
        <v>XXXXXXXXXX</v>
      </c>
      <c r="K45" s="103"/>
      <c r="L45" s="58">
        <f t="shared" si="9"/>
        <v>0</v>
      </c>
    </row>
    <row r="46" spans="1:12" hidden="1" x14ac:dyDescent="0.35">
      <c r="A46" s="53">
        <f>'CSA Wrksht'!A46</f>
        <v>22</v>
      </c>
      <c r="B46" s="125" t="str">
        <f>'CSA Wrksht'!B46</f>
        <v>Respite Services</v>
      </c>
      <c r="C46" s="125" t="str">
        <f>'CSA Wrksht'!F46</f>
        <v>Hours</v>
      </c>
      <c r="D46" s="193"/>
      <c r="E46" s="98"/>
      <c r="F46" s="99">
        <f>'CSA Wrksht'!Q46</f>
        <v>0</v>
      </c>
      <c r="G46" s="100">
        <f t="shared" si="3"/>
        <v>0</v>
      </c>
      <c r="H46" s="103"/>
      <c r="I46" s="101">
        <f t="shared" si="7"/>
        <v>0</v>
      </c>
      <c r="J46" s="195" t="str">
        <f t="shared" si="8"/>
        <v>XXXXXXXXXX</v>
      </c>
      <c r="K46" s="103"/>
      <c r="L46" s="58">
        <f t="shared" si="9"/>
        <v>0</v>
      </c>
    </row>
    <row r="47" spans="1:12" x14ac:dyDescent="0.35">
      <c r="A47" s="53">
        <f>'CSA Wrksht'!A47</f>
        <v>25</v>
      </c>
      <c r="B47" s="125" t="str">
        <f>'CSA Wrksht'!B47</f>
        <v>Supported Employment</v>
      </c>
      <c r="C47" s="125" t="str">
        <f>'CSA Wrksht'!F47</f>
        <v>Hours</v>
      </c>
      <c r="D47" s="244">
        <v>56.3</v>
      </c>
      <c r="E47" s="98"/>
      <c r="F47" s="99">
        <f>'CSA Wrksht'!Q47</f>
        <v>0</v>
      </c>
      <c r="G47" s="100">
        <f t="shared" si="3"/>
        <v>0</v>
      </c>
      <c r="H47" s="103"/>
      <c r="I47" s="101">
        <f t="shared" si="7"/>
        <v>0</v>
      </c>
      <c r="J47" s="195" t="str">
        <f t="shared" si="8"/>
        <v>XXXXXXXXXX</v>
      </c>
      <c r="K47" s="103"/>
      <c r="L47" s="58">
        <f t="shared" si="9"/>
        <v>0</v>
      </c>
    </row>
    <row r="48" spans="1:12" x14ac:dyDescent="0.35">
      <c r="A48" s="53">
        <f>'CSA Wrksht'!A48</f>
        <v>26</v>
      </c>
      <c r="B48" s="125" t="str">
        <f>'CSA Wrksht'!B48</f>
        <v>Supportive Housing/Living</v>
      </c>
      <c r="C48" s="125" t="str">
        <f>'CSA Wrksht'!F48</f>
        <v>Hours</v>
      </c>
      <c r="D48" s="244">
        <v>68.95</v>
      </c>
      <c r="E48" s="98"/>
      <c r="F48" s="99">
        <f>'CSA Wrksht'!Q48</f>
        <v>0</v>
      </c>
      <c r="G48" s="100">
        <f t="shared" si="3"/>
        <v>0</v>
      </c>
      <c r="H48" s="103"/>
      <c r="I48" s="101">
        <f t="shared" si="7"/>
        <v>0</v>
      </c>
      <c r="J48" s="195" t="str">
        <f t="shared" si="8"/>
        <v>XXXXXXXXXX</v>
      </c>
      <c r="K48" s="103"/>
      <c r="L48" s="58">
        <f t="shared" si="9"/>
        <v>0</v>
      </c>
    </row>
    <row r="49" spans="1:12" x14ac:dyDescent="0.35">
      <c r="A49" s="53">
        <f>'CSA Wrksht'!A49</f>
        <v>27</v>
      </c>
      <c r="B49" s="125" t="str">
        <f>'CSA Wrksht'!B49</f>
        <v>TASC</v>
      </c>
      <c r="C49" s="125" t="str">
        <f>'CSA Wrksht'!F49</f>
        <v>Hours</v>
      </c>
      <c r="D49" s="244">
        <v>63.44</v>
      </c>
      <c r="E49" s="98"/>
      <c r="F49" s="99">
        <f>'CSA Wrksht'!Q49</f>
        <v>0</v>
      </c>
      <c r="G49" s="100">
        <f t="shared" si="3"/>
        <v>0</v>
      </c>
      <c r="H49" s="103"/>
      <c r="I49" s="101">
        <f t="shared" si="7"/>
        <v>0</v>
      </c>
      <c r="J49" s="195" t="str">
        <f t="shared" si="8"/>
        <v>XXXXXXXXXX</v>
      </c>
      <c r="K49" s="103"/>
      <c r="L49" s="58">
        <f t="shared" si="9"/>
        <v>0</v>
      </c>
    </row>
    <row r="50" spans="1:12" x14ac:dyDescent="0.35">
      <c r="A50" s="53" t="str">
        <f>'CSA Wrksht'!A50</f>
        <v>TBD</v>
      </c>
      <c r="B50" s="125" t="str">
        <f>'CSA Wrksht'!B50</f>
        <v>Cost Reimbursement Expenses</v>
      </c>
      <c r="C50" s="125" t="str">
        <f>'CSA Wrksht'!F50</f>
        <v>TBD</v>
      </c>
      <c r="D50" s="59"/>
      <c r="E50" s="59"/>
      <c r="F50" s="59"/>
      <c r="G50" s="59"/>
      <c r="H50" s="59"/>
      <c r="I50" s="59"/>
      <c r="J50" s="59"/>
      <c r="K50" s="59"/>
      <c r="L50" s="59"/>
    </row>
    <row r="51" spans="1:12" x14ac:dyDescent="0.35">
      <c r="A51" s="53">
        <f>'CSA Wrksht'!A59</f>
        <v>0</v>
      </c>
      <c r="B51" s="61">
        <f>'CSA Wrksht'!B59</f>
        <v>0</v>
      </c>
      <c r="C51" s="136">
        <f>'CSA Wrksht'!F59</f>
        <v>0</v>
      </c>
      <c r="D51" s="193"/>
      <c r="E51" s="98"/>
      <c r="F51" s="99">
        <f>'CSA Wrksht'!Q59</f>
        <v>0</v>
      </c>
      <c r="G51" s="100">
        <f t="shared" si="3"/>
        <v>0</v>
      </c>
      <c r="H51" s="103"/>
      <c r="I51" s="101">
        <f>ROUND(G51-H51,2)</f>
        <v>0</v>
      </c>
      <c r="J51" s="195" t="str">
        <f>IF(E51="","XXXXXXXXXX",ROUND(E51-H51,2))</f>
        <v>XXXXXXXXXX</v>
      </c>
      <c r="K51" s="103"/>
      <c r="L51" s="58">
        <f t="shared" ref="L51:L52" si="14">IF(D51="",0,K51/D51)</f>
        <v>0</v>
      </c>
    </row>
    <row r="52" spans="1:12" ht="15.75" customHeight="1" x14ac:dyDescent="0.35">
      <c r="A52" s="53">
        <f>'CSA Wrksht'!A60</f>
        <v>0</v>
      </c>
      <c r="B52" s="61">
        <f>'CSA Wrksht'!B60</f>
        <v>0</v>
      </c>
      <c r="C52" s="136">
        <f>'CSA Wrksht'!F60</f>
        <v>0</v>
      </c>
      <c r="D52" s="193"/>
      <c r="E52" s="98"/>
      <c r="F52" s="99">
        <f>'CSA Wrksht'!Q60</f>
        <v>0</v>
      </c>
      <c r="G52" s="100">
        <f t="shared" si="3"/>
        <v>0</v>
      </c>
      <c r="H52" s="103"/>
      <c r="I52" s="101">
        <f>ROUND(G52-H52,2)</f>
        <v>0</v>
      </c>
      <c r="J52" s="195" t="str">
        <f>IF(E52="","XXXXXXXXXX",ROUND(E52-H52,2))</f>
        <v>XXXXXXXXXX</v>
      </c>
      <c r="K52" s="103"/>
      <c r="L52" s="58">
        <f t="shared" si="14"/>
        <v>0</v>
      </c>
    </row>
    <row r="53" spans="1:12" ht="6.75" customHeight="1" x14ac:dyDescent="0.35">
      <c r="A53" s="64">
        <f>'CSA Wrksht'!A61</f>
        <v>0</v>
      </c>
      <c r="B53" s="65">
        <f>'CSA Wrksht'!B61</f>
        <v>0</v>
      </c>
      <c r="C53" s="65">
        <f>'CSA Wrksht'!F61</f>
        <v>0</v>
      </c>
      <c r="D53" s="66"/>
      <c r="J53" s="104"/>
    </row>
    <row r="54" spans="1:12" s="131" customFormat="1" ht="15" customHeight="1" x14ac:dyDescent="0.35">
      <c r="A54" s="51"/>
      <c r="B54" s="52"/>
      <c r="C54" s="52"/>
      <c r="D54" s="115"/>
      <c r="E54" s="128"/>
      <c r="F54" s="129"/>
      <c r="G54" s="128"/>
      <c r="H54" s="128"/>
      <c r="I54" s="128"/>
      <c r="J54" s="130"/>
      <c r="K54" s="128"/>
      <c r="L54" s="129"/>
    </row>
    <row r="55" spans="1:12" s="131" customFormat="1" ht="15" customHeight="1" x14ac:dyDescent="0.35">
      <c r="A55" s="79"/>
      <c r="B55" s="80"/>
      <c r="C55" s="139"/>
      <c r="D55" s="79"/>
      <c r="E55" s="132"/>
      <c r="K55" s="133"/>
      <c r="L55" s="134"/>
    </row>
    <row r="56" spans="1:12" ht="16.5" customHeight="1" x14ac:dyDescent="0.35">
      <c r="A56" s="51"/>
      <c r="B56" s="52" t="s">
        <v>188</v>
      </c>
      <c r="C56" s="65">
        <f>'CSA Wrksht'!F64</f>
        <v>0</v>
      </c>
      <c r="D56" s="66"/>
    </row>
    <row r="57" spans="1:12" x14ac:dyDescent="0.35">
      <c r="A57" s="53">
        <f>'CSA Wrksht'!A65</f>
        <v>4</v>
      </c>
      <c r="B57" s="125" t="str">
        <f>'CSA Wrksht'!B65</f>
        <v>Crisis Support/Emergency - Client Specific</v>
      </c>
      <c r="C57" s="125" t="str">
        <f>'CSA Wrksht'!F65</f>
        <v>Hours</v>
      </c>
      <c r="D57" s="244">
        <v>64.89</v>
      </c>
      <c r="E57" s="98"/>
      <c r="F57" s="99">
        <f>'CSA Wrksht'!Q65</f>
        <v>0</v>
      </c>
      <c r="G57" s="100">
        <f t="shared" si="3"/>
        <v>0</v>
      </c>
      <c r="H57" s="103"/>
      <c r="I57" s="101">
        <f t="shared" ref="I57:I62" si="15">ROUND(G57-H57,2)</f>
        <v>0</v>
      </c>
      <c r="J57" s="195" t="str">
        <f t="shared" ref="J57:J62" si="16">IF(E57="","XXXXXXXXXX",ROUND(E57-H57,2))</f>
        <v>XXXXXXXXXX</v>
      </c>
      <c r="K57" s="103"/>
      <c r="L57" s="58">
        <f t="shared" ref="L57:L62" si="17">IF(D57="",0,K57/D57)</f>
        <v>0</v>
      </c>
    </row>
    <row r="58" spans="1:12" x14ac:dyDescent="0.35">
      <c r="A58" s="53">
        <f>'CSA Wrksht'!A66</f>
        <v>4</v>
      </c>
      <c r="B58" s="125" t="str">
        <f>'CSA Wrksht'!B66</f>
        <v>Crisis Support/Emergency - Non-Client Specific</v>
      </c>
      <c r="C58" s="125" t="str">
        <f>'CSA Wrksht'!F66</f>
        <v>Hours</v>
      </c>
      <c r="D58" s="244">
        <v>64.89</v>
      </c>
      <c r="E58" s="98"/>
      <c r="F58" s="99">
        <f>'CSA Wrksht'!Q66</f>
        <v>0</v>
      </c>
      <c r="G58" s="100">
        <f t="shared" si="3"/>
        <v>0</v>
      </c>
      <c r="H58" s="103"/>
      <c r="I58" s="101">
        <f t="shared" si="15"/>
        <v>0</v>
      </c>
      <c r="J58" s="195" t="str">
        <f t="shared" si="16"/>
        <v>XXXXXXXXXX</v>
      </c>
      <c r="K58" s="103"/>
      <c r="L58" s="58">
        <f t="shared" si="17"/>
        <v>0</v>
      </c>
    </row>
    <row r="59" spans="1:12" x14ac:dyDescent="0.35">
      <c r="A59" s="53">
        <f>'CSA Wrksht'!A67</f>
        <v>32</v>
      </c>
      <c r="B59" s="125" t="str">
        <f>'CSA Wrksht'!B67</f>
        <v>Outpatient Detoxification</v>
      </c>
      <c r="C59" s="125" t="str">
        <f>'CSA Wrksht'!F67</f>
        <v>Hours</v>
      </c>
      <c r="D59" s="59"/>
      <c r="E59" s="59"/>
      <c r="F59" s="59"/>
      <c r="G59" s="59"/>
      <c r="H59" s="59"/>
      <c r="I59" s="59"/>
      <c r="J59" s="59"/>
      <c r="K59" s="59"/>
      <c r="L59" s="59"/>
    </row>
    <row r="60" spans="1:12" x14ac:dyDescent="0.35">
      <c r="A60" s="53">
        <f>'CSA Wrksht'!A68</f>
        <v>24</v>
      </c>
      <c r="B60" s="125" t="str">
        <f>'CSA Wrksht'!B68</f>
        <v>Substance Abuse Detoxification</v>
      </c>
      <c r="C60" s="125" t="str">
        <f>'CSA Wrksht'!F68</f>
        <v>Days</v>
      </c>
      <c r="D60" s="59"/>
      <c r="E60" s="59"/>
      <c r="F60" s="59"/>
      <c r="G60" s="59"/>
      <c r="H60" s="59"/>
      <c r="I60" s="59"/>
      <c r="J60" s="59"/>
      <c r="K60" s="59"/>
      <c r="L60" s="59"/>
    </row>
    <row r="61" spans="1:12" x14ac:dyDescent="0.35">
      <c r="A61" s="53">
        <f>'CSA Wrksht'!A69</f>
        <v>0</v>
      </c>
      <c r="B61" s="61">
        <f>'CSA Wrksht'!B69</f>
        <v>0</v>
      </c>
      <c r="C61" s="136">
        <f>'CSA Wrksht'!F69</f>
        <v>0</v>
      </c>
      <c r="D61" s="193"/>
      <c r="E61" s="98"/>
      <c r="F61" s="99">
        <f>'CSA Wrksht'!Q69</f>
        <v>0</v>
      </c>
      <c r="G61" s="100">
        <f t="shared" si="3"/>
        <v>0</v>
      </c>
      <c r="H61" s="103"/>
      <c r="I61" s="101">
        <f t="shared" si="15"/>
        <v>0</v>
      </c>
      <c r="J61" s="195" t="str">
        <f t="shared" si="16"/>
        <v>XXXXXXXXXX</v>
      </c>
      <c r="K61" s="103"/>
      <c r="L61" s="58">
        <f t="shared" si="17"/>
        <v>0</v>
      </c>
    </row>
    <row r="62" spans="1:12" ht="15.75" customHeight="1" x14ac:dyDescent="0.35">
      <c r="A62" s="53">
        <f>'CSA Wrksht'!A70</f>
        <v>0</v>
      </c>
      <c r="B62" s="61">
        <f>'CSA Wrksht'!B70</f>
        <v>0</v>
      </c>
      <c r="C62" s="136">
        <f>'CSA Wrksht'!F70</f>
        <v>0</v>
      </c>
      <c r="D62" s="193"/>
      <c r="E62" s="98"/>
      <c r="F62" s="99">
        <f>'CSA Wrksht'!Q70</f>
        <v>0</v>
      </c>
      <c r="G62" s="100">
        <f t="shared" si="3"/>
        <v>0</v>
      </c>
      <c r="H62" s="103"/>
      <c r="I62" s="101">
        <f t="shared" si="15"/>
        <v>0</v>
      </c>
      <c r="J62" s="195" t="str">
        <f t="shared" si="16"/>
        <v>XXXXXXXXXX</v>
      </c>
      <c r="K62" s="103"/>
      <c r="L62" s="58">
        <f t="shared" si="17"/>
        <v>0</v>
      </c>
    </row>
    <row r="63" spans="1:12" ht="6.75" customHeight="1" x14ac:dyDescent="0.35">
      <c r="A63" s="64">
        <f>'CSA Wrksht'!A71</f>
        <v>0</v>
      </c>
      <c r="B63" s="65">
        <f>'CSA Wrksht'!B71</f>
        <v>0</v>
      </c>
      <c r="C63" s="65">
        <f>'CSA Wrksht'!F71</f>
        <v>0</v>
      </c>
      <c r="D63" s="66"/>
      <c r="J63" s="104"/>
    </row>
    <row r="64" spans="1:12" s="131" customFormat="1" ht="15" customHeight="1" x14ac:dyDescent="0.35">
      <c r="A64" s="51"/>
      <c r="B64" s="52"/>
      <c r="C64" s="52"/>
      <c r="D64" s="115"/>
      <c r="E64" s="128"/>
      <c r="F64" s="129"/>
      <c r="G64" s="128"/>
      <c r="H64" s="128"/>
      <c r="I64" s="128"/>
      <c r="J64" s="130"/>
      <c r="K64" s="128"/>
      <c r="L64" s="129"/>
    </row>
    <row r="65" spans="1:12" s="131" customFormat="1" ht="15" customHeight="1" x14ac:dyDescent="0.35">
      <c r="A65" s="79"/>
      <c r="B65" s="80"/>
      <c r="C65" s="139"/>
      <c r="D65" s="79"/>
      <c r="E65" s="132"/>
      <c r="K65" s="133"/>
      <c r="L65" s="134"/>
    </row>
    <row r="66" spans="1:12" ht="16.5" customHeight="1" x14ac:dyDescent="0.35">
      <c r="A66" s="51"/>
      <c r="B66" s="52" t="s">
        <v>125</v>
      </c>
      <c r="C66" s="65">
        <f>'CSA Wrksht'!F74</f>
        <v>0</v>
      </c>
      <c r="D66" s="66"/>
    </row>
    <row r="67" spans="1:12" x14ac:dyDescent="0.35">
      <c r="A67" s="53">
        <f>'CSA Wrksht'!A75</f>
        <v>30</v>
      </c>
      <c r="B67" s="125" t="str">
        <f>'CSA Wrksht'!B75</f>
        <v>Information and Referal</v>
      </c>
      <c r="C67" s="125" t="str">
        <f>'CSA Wrksht'!F75</f>
        <v>Hours</v>
      </c>
      <c r="D67" s="59"/>
      <c r="E67" s="59"/>
      <c r="F67" s="59"/>
      <c r="G67" s="59"/>
      <c r="H67" s="59"/>
      <c r="I67" s="59"/>
      <c r="J67" s="59"/>
      <c r="K67" s="59"/>
      <c r="L67" s="59"/>
    </row>
    <row r="68" spans="1:12" x14ac:dyDescent="0.35">
      <c r="A68" s="53">
        <f>'CSA Wrksht'!A76</f>
        <v>48</v>
      </c>
      <c r="B68" s="125" t="str">
        <f>'CSA Wrksht'!B76</f>
        <v>Prevention - Indicated</v>
      </c>
      <c r="C68" s="125" t="str">
        <f>'CSA Wrksht'!F76</f>
        <v>Hours</v>
      </c>
      <c r="D68" s="244">
        <v>59.97</v>
      </c>
      <c r="E68" s="98"/>
      <c r="F68" s="99">
        <f>'CSA Wrksht'!Q76</f>
        <v>0</v>
      </c>
      <c r="G68" s="100">
        <f t="shared" si="3"/>
        <v>0</v>
      </c>
      <c r="H68" s="103"/>
      <c r="I68" s="101">
        <f>ROUND(G68-H68,2)</f>
        <v>0</v>
      </c>
      <c r="J68" s="195" t="str">
        <f>IF(E68="","XXXXXXXXXX",ROUND(E68-H68,2))</f>
        <v>XXXXXXXXXX</v>
      </c>
      <c r="K68" s="103"/>
      <c r="L68" s="58">
        <f t="shared" ref="L68:L74" si="18">IF(D68="",0,K68/D68)</f>
        <v>0</v>
      </c>
    </row>
    <row r="69" spans="1:12" x14ac:dyDescent="0.35">
      <c r="A69" s="53">
        <f>'CSA Wrksht'!A77</f>
        <v>49</v>
      </c>
      <c r="B69" s="125" t="str">
        <f>'CSA Wrksht'!B77</f>
        <v>Prevention - Selective - Client Specific Form</v>
      </c>
      <c r="C69" s="125" t="str">
        <f>'CSA Wrksht'!F77</f>
        <v>Hours</v>
      </c>
      <c r="D69" s="244">
        <v>59.97</v>
      </c>
      <c r="E69" s="98"/>
      <c r="F69" s="99">
        <f>'CSA Wrksht'!Q77</f>
        <v>0</v>
      </c>
      <c r="G69" s="100">
        <f t="shared" si="3"/>
        <v>0</v>
      </c>
      <c r="H69" s="103"/>
      <c r="I69" s="101">
        <f>ROUND(G69-H69,2)</f>
        <v>0</v>
      </c>
      <c r="J69" s="195" t="str">
        <f>IF(E69="","XXXXXXXXXX",ROUND(E69-H69,2))</f>
        <v>XXXXXXXXXX</v>
      </c>
      <c r="K69" s="103"/>
      <c r="L69" s="58">
        <f t="shared" si="18"/>
        <v>0</v>
      </c>
    </row>
    <row r="70" spans="1:12" x14ac:dyDescent="0.35">
      <c r="A70" s="53">
        <f>'CSA Wrksht'!A78</f>
        <v>49</v>
      </c>
      <c r="B70" s="125" t="str">
        <f>'CSA Wrksht'!B78</f>
        <v>Prevention - Selective - Non-Client Specific</v>
      </c>
      <c r="C70" s="125" t="str">
        <f>'CSA Wrksht'!F78</f>
        <v>Hours</v>
      </c>
      <c r="D70" s="59"/>
      <c r="E70" s="59"/>
      <c r="F70" s="59"/>
      <c r="G70" s="59"/>
      <c r="H70" s="59"/>
      <c r="I70" s="59"/>
      <c r="J70" s="59"/>
      <c r="K70" s="59"/>
      <c r="L70" s="59"/>
    </row>
    <row r="71" spans="1:12" s="185" customFormat="1" x14ac:dyDescent="0.35">
      <c r="A71" s="249">
        <f>'CSA Wrksht'!A79</f>
        <v>50</v>
      </c>
      <c r="B71" s="176" t="str">
        <f>'CSA Wrksht'!B79</f>
        <v>Prevention - Universal Direct</v>
      </c>
      <c r="C71" s="176" t="str">
        <f>'CSA Wrksht'!F79</f>
        <v>Hours</v>
      </c>
      <c r="D71" s="59"/>
      <c r="E71" s="59"/>
      <c r="F71" s="59"/>
      <c r="G71" s="59"/>
      <c r="H71" s="59"/>
      <c r="I71" s="59"/>
      <c r="J71" s="59"/>
      <c r="K71" s="59"/>
      <c r="L71" s="59"/>
    </row>
    <row r="72" spans="1:12" s="185" customFormat="1" x14ac:dyDescent="0.35">
      <c r="A72" s="249">
        <f>'CSA Wrksht'!A80</f>
        <v>51</v>
      </c>
      <c r="B72" s="176" t="str">
        <f>'CSA Wrksht'!B80</f>
        <v>Prevention - Universal Indirect</v>
      </c>
      <c r="C72" s="176" t="str">
        <f>'CSA Wrksht'!F80</f>
        <v>Hours</v>
      </c>
      <c r="D72" s="59"/>
      <c r="E72" s="59"/>
      <c r="F72" s="59"/>
      <c r="G72" s="59"/>
      <c r="H72" s="59"/>
      <c r="I72" s="59"/>
      <c r="J72" s="59"/>
      <c r="K72" s="59"/>
      <c r="L72" s="59"/>
    </row>
    <row r="73" spans="1:12" x14ac:dyDescent="0.35">
      <c r="A73" s="53">
        <f>'CSA Wrksht'!A81</f>
        <v>0</v>
      </c>
      <c r="B73" s="61">
        <f>'CSA Wrksht'!B81</f>
        <v>0</v>
      </c>
      <c r="C73" s="136">
        <f>'CSA Wrksht'!F81</f>
        <v>0</v>
      </c>
      <c r="D73" s="193"/>
      <c r="E73" s="98"/>
      <c r="F73" s="99">
        <f>'CSA Wrksht'!Q81</f>
        <v>0</v>
      </c>
      <c r="G73" s="100">
        <f t="shared" si="3"/>
        <v>0</v>
      </c>
      <c r="H73" s="103"/>
      <c r="I73" s="101">
        <f>ROUND(G73-H73,2)</f>
        <v>0</v>
      </c>
      <c r="J73" s="195" t="str">
        <f>IF(E73="","XXXXXXXXXX",ROUND(E73-H73,2))</f>
        <v>XXXXXXXXXX</v>
      </c>
      <c r="K73" s="103"/>
      <c r="L73" s="58">
        <f t="shared" si="18"/>
        <v>0</v>
      </c>
    </row>
    <row r="74" spans="1:12" ht="15.75" customHeight="1" x14ac:dyDescent="0.35">
      <c r="A74" s="53">
        <f>'CSA Wrksht'!A82</f>
        <v>0</v>
      </c>
      <c r="B74" s="61">
        <f>'CSA Wrksht'!B82</f>
        <v>0</v>
      </c>
      <c r="C74" s="136">
        <f>'CSA Wrksht'!F82</f>
        <v>0</v>
      </c>
      <c r="D74" s="193"/>
      <c r="E74" s="98"/>
      <c r="F74" s="99">
        <f>'CSA Wrksht'!Q82</f>
        <v>0</v>
      </c>
      <c r="G74" s="100">
        <f t="shared" si="3"/>
        <v>0</v>
      </c>
      <c r="H74" s="103"/>
      <c r="I74" s="101">
        <f>ROUND(G74-H74,2)</f>
        <v>0</v>
      </c>
      <c r="J74" s="195" t="str">
        <f>IF(E74="","XXXXXXXXXX",ROUND(E74-H74,2))</f>
        <v>XXXXXXXXXX</v>
      </c>
      <c r="K74" s="103"/>
      <c r="L74" s="58">
        <f t="shared" si="18"/>
        <v>0</v>
      </c>
    </row>
    <row r="75" spans="1:12" ht="6.75" customHeight="1" x14ac:dyDescent="0.35">
      <c r="A75" s="64">
        <f>'CSA Wrksht'!A83</f>
        <v>0</v>
      </c>
      <c r="B75" s="65">
        <f>'CSA Wrksht'!B83</f>
        <v>0</v>
      </c>
      <c r="C75" s="65">
        <f>'CSA Wrksht'!F83</f>
        <v>0</v>
      </c>
      <c r="D75" s="66"/>
      <c r="J75" s="104"/>
    </row>
    <row r="76" spans="1:12" s="131" customFormat="1" ht="15" customHeight="1" x14ac:dyDescent="0.35">
      <c r="A76" s="51"/>
      <c r="B76" s="52"/>
      <c r="C76" s="52"/>
      <c r="D76" s="115"/>
      <c r="E76" s="128"/>
      <c r="F76" s="129"/>
      <c r="G76" s="128"/>
      <c r="H76" s="128"/>
      <c r="I76" s="128"/>
      <c r="J76" s="130"/>
      <c r="K76" s="128"/>
      <c r="L76" s="129"/>
    </row>
    <row r="77" spans="1:12" s="131" customFormat="1" ht="15" customHeight="1" x14ac:dyDescent="0.35">
      <c r="A77" s="79"/>
      <c r="B77" s="79"/>
      <c r="C77" s="50"/>
      <c r="D77" s="79"/>
      <c r="E77" s="132"/>
      <c r="K77" s="133"/>
      <c r="L77" s="134"/>
    </row>
    <row r="78" spans="1:12" s="131" customFormat="1" ht="7.5" customHeight="1" x14ac:dyDescent="0.35">
      <c r="A78" s="64"/>
      <c r="B78" s="65"/>
      <c r="C78" s="65"/>
      <c r="D78" s="66"/>
      <c r="J78" s="148"/>
    </row>
    <row r="79" spans="1:12" ht="15" thickBot="1" x14ac:dyDescent="0.4">
      <c r="A79" s="105" t="s">
        <v>204</v>
      </c>
      <c r="B79" s="106" t="s">
        <v>205</v>
      </c>
      <c r="C79" s="106"/>
      <c r="D79" s="107"/>
      <c r="E79" s="108"/>
      <c r="F79" s="109">
        <f>SUM(F13:F78)</f>
        <v>0</v>
      </c>
      <c r="G79" s="135">
        <f>SUM(G13:G78)</f>
        <v>0</v>
      </c>
      <c r="H79" s="135">
        <f>SUM(H13:H78)</f>
        <v>0</v>
      </c>
      <c r="I79" s="135">
        <f>SUM(I13:I78)</f>
        <v>0</v>
      </c>
      <c r="J79" s="203">
        <f>ROUND(E79-H79,2)</f>
        <v>0</v>
      </c>
      <c r="K79" s="111">
        <f>SUM(K13:K78)</f>
        <v>0</v>
      </c>
      <c r="L79" s="109">
        <f>SUM(L13:L78)</f>
        <v>0</v>
      </c>
    </row>
    <row r="80" spans="1:12" ht="15" thickBot="1" x14ac:dyDescent="0.4">
      <c r="A80" s="64"/>
      <c r="B80" s="65"/>
      <c r="C80" s="65"/>
      <c r="D80" s="66"/>
      <c r="E80" s="112" t="str">
        <f>IF((SUM(E13:E78))&gt;E79,"Please check funding above","")</f>
        <v/>
      </c>
      <c r="K80" s="113">
        <f>MIN(J79,I79)</f>
        <v>0</v>
      </c>
      <c r="L80" s="114" t="s">
        <v>147</v>
      </c>
    </row>
    <row r="81" spans="1:12" x14ac:dyDescent="0.35">
      <c r="A81" s="64"/>
      <c r="B81" s="65"/>
      <c r="C81" s="66"/>
    </row>
    <row r="82" spans="1:12" ht="15.5" x14ac:dyDescent="0.35">
      <c r="A82" s="18" t="s">
        <v>33</v>
      </c>
      <c r="B82" s="19"/>
      <c r="C82" s="19"/>
      <c r="D82" s="19"/>
      <c r="E82" s="19"/>
      <c r="F82" s="19"/>
      <c r="G82" s="19"/>
      <c r="H82" s="19"/>
      <c r="I82" s="19"/>
      <c r="J82" s="67"/>
      <c r="K82" s="68"/>
      <c r="L82" s="69"/>
    </row>
    <row r="83" spans="1:12" s="185" customFormat="1" ht="27.75" customHeight="1" x14ac:dyDescent="0.35">
      <c r="A83"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3" s="348"/>
      <c r="C83" s="348"/>
      <c r="D83" s="348"/>
      <c r="E83" s="348"/>
      <c r="F83" s="348"/>
      <c r="G83" s="348"/>
      <c r="H83" s="348"/>
      <c r="I83" s="348"/>
      <c r="J83" s="348"/>
      <c r="K83" s="348"/>
      <c r="L83" s="349"/>
    </row>
    <row r="84" spans="1:12" s="185" customFormat="1" ht="15.5" x14ac:dyDescent="0.35">
      <c r="A84"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84" s="21"/>
      <c r="C84" s="21"/>
      <c r="D84" s="21"/>
      <c r="E84" s="21"/>
      <c r="F84" s="21"/>
      <c r="G84" s="21"/>
      <c r="H84" s="21"/>
      <c r="I84" s="21"/>
      <c r="J84" s="22"/>
      <c r="K84" s="23"/>
      <c r="L84" s="70"/>
    </row>
    <row r="85" spans="1:12" s="185" customFormat="1" ht="15.5" x14ac:dyDescent="0.35">
      <c r="A85" s="24" t="str">
        <f>Master!$B$32</f>
        <v>By signing this report, I certify that, at time of submission, "YTD Units", "YTD Earnings", "YTD Paid Amounts", and "Amount Due" takes into consideration that DCF is the payer of last resort and do not include units that can be billed to other funding sources.</v>
      </c>
      <c r="B85" s="21"/>
      <c r="C85" s="21"/>
      <c r="D85" s="21"/>
      <c r="E85" s="21"/>
      <c r="F85" s="21"/>
      <c r="G85" s="21"/>
      <c r="H85" s="21"/>
      <c r="I85" s="21"/>
      <c r="J85" s="22"/>
      <c r="K85" s="23"/>
      <c r="L85" s="70"/>
    </row>
    <row r="86" spans="1:12" ht="15.5" x14ac:dyDescent="0.35">
      <c r="A86" s="24"/>
      <c r="B86" s="25"/>
      <c r="C86" s="25"/>
      <c r="D86" s="25"/>
      <c r="E86" s="25"/>
      <c r="F86" s="25"/>
      <c r="G86" s="25"/>
      <c r="H86" s="25"/>
      <c r="I86" s="25"/>
      <c r="J86" s="22"/>
      <c r="K86" s="23"/>
      <c r="L86" s="70"/>
    </row>
    <row r="87" spans="1:12" ht="15.5" x14ac:dyDescent="0.35">
      <c r="A87" s="332">
        <f>Master!$B$35</f>
        <v>0</v>
      </c>
      <c r="B87" s="333"/>
      <c r="C87" s="71"/>
      <c r="D87" s="333">
        <f>Master!$E$35</f>
        <v>0</v>
      </c>
      <c r="E87" s="333"/>
      <c r="F87" s="71"/>
      <c r="G87" s="72">
        <f>Master!$G$35</f>
        <v>0</v>
      </c>
      <c r="H87" s="21"/>
      <c r="I87" s="21"/>
      <c r="J87" s="22"/>
      <c r="K87" s="23"/>
      <c r="L87" s="70"/>
    </row>
    <row r="88" spans="1:12" ht="15.5" x14ac:dyDescent="0.35">
      <c r="A88" s="73" t="s">
        <v>34</v>
      </c>
      <c r="B88" s="74"/>
      <c r="C88" s="31"/>
      <c r="D88" s="30" t="s">
        <v>35</v>
      </c>
      <c r="E88" s="31"/>
      <c r="F88" s="75"/>
      <c r="G88" s="30" t="s">
        <v>36</v>
      </c>
      <c r="H88" s="75"/>
      <c r="I88" s="75"/>
      <c r="J88" s="76"/>
      <c r="K88" s="77"/>
      <c r="L88" s="78"/>
    </row>
    <row r="89" spans="1:12" x14ac:dyDescent="0.35">
      <c r="A89" s="64"/>
      <c r="B89" s="65"/>
      <c r="C89" s="66"/>
    </row>
    <row r="90" spans="1:12" x14ac:dyDescent="0.35">
      <c r="A90" s="64"/>
      <c r="B90" s="65"/>
      <c r="C90" s="66"/>
    </row>
    <row r="91" spans="1:12" x14ac:dyDescent="0.35">
      <c r="A91" s="64"/>
      <c r="B91" s="65"/>
      <c r="C91" s="66"/>
    </row>
    <row r="92" spans="1:12" x14ac:dyDescent="0.35">
      <c r="A92" s="64"/>
      <c r="B92" s="65"/>
      <c r="C92" s="66"/>
    </row>
    <row r="93" spans="1:12" x14ac:dyDescent="0.35">
      <c r="A93" s="64"/>
      <c r="B93" s="65"/>
      <c r="C93" s="66"/>
    </row>
    <row r="94" spans="1:12" x14ac:dyDescent="0.35">
      <c r="A94" s="64"/>
      <c r="B94" s="65"/>
      <c r="C94" s="66"/>
    </row>
    <row r="95" spans="1:12" x14ac:dyDescent="0.35">
      <c r="A95" s="81"/>
      <c r="B95" s="65"/>
      <c r="C95" s="65"/>
    </row>
    <row r="96" spans="1:12" x14ac:dyDescent="0.35">
      <c r="A96" s="79"/>
      <c r="B96" s="80"/>
      <c r="C96" s="80"/>
    </row>
    <row r="97" spans="1:3" x14ac:dyDescent="0.35">
      <c r="A97" s="64"/>
      <c r="B97" s="65"/>
      <c r="C97" s="66"/>
    </row>
    <row r="98" spans="1:3" x14ac:dyDescent="0.35">
      <c r="A98" s="64"/>
      <c r="B98" s="65"/>
      <c r="C98" s="66"/>
    </row>
    <row r="99" spans="1:3" x14ac:dyDescent="0.35">
      <c r="A99" s="64"/>
      <c r="B99" s="65"/>
      <c r="C99" s="66"/>
    </row>
    <row r="100" spans="1:3" x14ac:dyDescent="0.35">
      <c r="A100" s="64"/>
      <c r="B100" s="65"/>
      <c r="C100" s="66"/>
    </row>
    <row r="101" spans="1:3" x14ac:dyDescent="0.35">
      <c r="A101" s="64"/>
      <c r="B101" s="65"/>
      <c r="C101" s="66"/>
    </row>
    <row r="102" spans="1:3" x14ac:dyDescent="0.35">
      <c r="A102" s="64"/>
      <c r="B102" s="65"/>
      <c r="C102" s="66"/>
    </row>
    <row r="103" spans="1:3" x14ac:dyDescent="0.35">
      <c r="A103" s="79"/>
      <c r="B103" s="66"/>
      <c r="C103" s="66"/>
    </row>
    <row r="104" spans="1:3" x14ac:dyDescent="0.35">
      <c r="A104" s="79"/>
      <c r="B104" s="80"/>
      <c r="C104" s="80"/>
    </row>
    <row r="105" spans="1:3" x14ac:dyDescent="0.35">
      <c r="A105" s="64"/>
      <c r="B105" s="65"/>
      <c r="C105" s="66"/>
    </row>
    <row r="106" spans="1:3" x14ac:dyDescent="0.35">
      <c r="A106" s="64"/>
      <c r="B106" s="65"/>
      <c r="C106" s="66"/>
    </row>
    <row r="107" spans="1:3" x14ac:dyDescent="0.35">
      <c r="A107" s="79"/>
      <c r="B107" s="66"/>
      <c r="C107" s="66"/>
    </row>
    <row r="108" spans="1:3" x14ac:dyDescent="0.35">
      <c r="A108" s="79"/>
      <c r="B108" s="80"/>
      <c r="C108" s="80"/>
    </row>
    <row r="109" spans="1:3" x14ac:dyDescent="0.35">
      <c r="A109" s="64"/>
      <c r="B109" s="65"/>
      <c r="C109" s="66"/>
    </row>
    <row r="110" spans="1:3" x14ac:dyDescent="0.35">
      <c r="A110" s="64"/>
      <c r="B110" s="65"/>
      <c r="C110" s="66"/>
    </row>
    <row r="111" spans="1:3" x14ac:dyDescent="0.35">
      <c r="A111" s="64"/>
      <c r="B111" s="65"/>
      <c r="C111" s="66"/>
    </row>
    <row r="112" spans="1:3" x14ac:dyDescent="0.35">
      <c r="A112" s="64"/>
      <c r="B112" s="65"/>
      <c r="C112" s="66"/>
    </row>
    <row r="113" spans="1:3" x14ac:dyDescent="0.35">
      <c r="A113" s="64"/>
      <c r="B113" s="65"/>
      <c r="C113" s="66"/>
    </row>
    <row r="114" spans="1:3" x14ac:dyDescent="0.35">
      <c r="A114" s="64"/>
      <c r="B114" s="65"/>
      <c r="C114" s="65"/>
    </row>
    <row r="115" spans="1:3" x14ac:dyDescent="0.35">
      <c r="A115" s="82"/>
      <c r="B115" s="121"/>
      <c r="C115" s="80"/>
    </row>
    <row r="116" spans="1:3" x14ac:dyDescent="0.35">
      <c r="A116" s="82"/>
      <c r="B116" s="80"/>
      <c r="C116" s="80"/>
    </row>
    <row r="117" spans="1:3" x14ac:dyDescent="0.35">
      <c r="A117" s="64"/>
      <c r="B117" s="65"/>
      <c r="C117" s="66"/>
    </row>
    <row r="118" spans="1:3" x14ac:dyDescent="0.35">
      <c r="A118" s="64"/>
      <c r="B118" s="65"/>
      <c r="C118" s="66"/>
    </row>
    <row r="119" spans="1:3" x14ac:dyDescent="0.35">
      <c r="A119" s="64"/>
      <c r="B119" s="66"/>
      <c r="C119" s="66"/>
    </row>
    <row r="120" spans="1:3" x14ac:dyDescent="0.35">
      <c r="A120" s="64"/>
      <c r="B120" s="65"/>
      <c r="C120" s="66"/>
    </row>
    <row r="121" spans="1:3" x14ac:dyDescent="0.35">
      <c r="A121" s="64"/>
      <c r="B121" s="65"/>
      <c r="C121" s="66"/>
    </row>
    <row r="122" spans="1:3" x14ac:dyDescent="0.35">
      <c r="A122" s="64"/>
      <c r="B122" s="65"/>
      <c r="C122" s="66"/>
    </row>
    <row r="123" spans="1:3" x14ac:dyDescent="0.35">
      <c r="A123" s="64"/>
      <c r="B123" s="66"/>
      <c r="C123" s="66"/>
    </row>
    <row r="124" spans="1:3" x14ac:dyDescent="0.35">
      <c r="A124" s="64"/>
      <c r="B124" s="66"/>
      <c r="C124" s="66"/>
    </row>
    <row r="125" spans="1:3" x14ac:dyDescent="0.35">
      <c r="A125" s="64"/>
      <c r="B125" s="66"/>
      <c r="C125" s="66"/>
    </row>
    <row r="126" spans="1:3" x14ac:dyDescent="0.35">
      <c r="A126" s="64"/>
      <c r="B126" s="66"/>
      <c r="C126" s="66"/>
    </row>
    <row r="127" spans="1:3" x14ac:dyDescent="0.35">
      <c r="A127" s="64"/>
      <c r="B127" s="65"/>
      <c r="C127" s="66"/>
    </row>
    <row r="128" spans="1:3" x14ac:dyDescent="0.35">
      <c r="A128" s="64"/>
      <c r="B128" s="65"/>
      <c r="C128" s="66"/>
    </row>
    <row r="129" spans="1:3" x14ac:dyDescent="0.35">
      <c r="A129" s="64"/>
      <c r="B129" s="65"/>
      <c r="C129" s="66"/>
    </row>
    <row r="130" spans="1:3" x14ac:dyDescent="0.35">
      <c r="A130" s="64"/>
      <c r="B130" s="65"/>
      <c r="C130" s="66"/>
    </row>
    <row r="131" spans="1:3" x14ac:dyDescent="0.35">
      <c r="A131" s="64"/>
      <c r="B131" s="66"/>
      <c r="C131" s="66"/>
    </row>
    <row r="132" spans="1:3" x14ac:dyDescent="0.35">
      <c r="A132" s="64"/>
      <c r="B132" s="66"/>
      <c r="C132" s="66"/>
    </row>
    <row r="133" spans="1:3" x14ac:dyDescent="0.35">
      <c r="A133" s="64"/>
      <c r="B133" s="66"/>
      <c r="C133" s="66"/>
    </row>
    <row r="134" spans="1:3" x14ac:dyDescent="0.35">
      <c r="A134" s="64"/>
      <c r="B134" s="65"/>
      <c r="C134" s="66"/>
    </row>
    <row r="135" spans="1:3" x14ac:dyDescent="0.35">
      <c r="A135" s="64"/>
      <c r="B135" s="66"/>
      <c r="C135" s="66"/>
    </row>
    <row r="136" spans="1:3" x14ac:dyDescent="0.35">
      <c r="A136" s="84"/>
      <c r="B136" s="122"/>
      <c r="C136" s="85"/>
    </row>
    <row r="137" spans="1:3" x14ac:dyDescent="0.35">
      <c r="A137" s="64"/>
      <c r="B137" s="66"/>
      <c r="C137" s="66"/>
    </row>
    <row r="138" spans="1:3" x14ac:dyDescent="0.35">
      <c r="A138" s="64"/>
      <c r="B138" s="65"/>
      <c r="C138" s="66"/>
    </row>
    <row r="139" spans="1:3" x14ac:dyDescent="0.35">
      <c r="A139" s="83"/>
      <c r="B139" s="123"/>
      <c r="C139" s="124"/>
    </row>
    <row r="140" spans="1:3" x14ac:dyDescent="0.35">
      <c r="A140" s="79"/>
      <c r="B140" s="123"/>
      <c r="C140" s="124"/>
    </row>
    <row r="141" spans="1:3" x14ac:dyDescent="0.35">
      <c r="A141" s="83"/>
      <c r="B141" s="66"/>
      <c r="C141" s="124"/>
    </row>
    <row r="142" spans="1:3" x14ac:dyDescent="0.35">
      <c r="A142" s="83"/>
      <c r="B142" s="66"/>
      <c r="C142" s="124"/>
    </row>
    <row r="143" spans="1:3" x14ac:dyDescent="0.35">
      <c r="A143" s="79"/>
      <c r="B143" s="123"/>
      <c r="C143" s="124"/>
    </row>
  </sheetData>
  <sheetProtection algorithmName="SHA-512" hashValue="9YD+CCFRwuaolzae5LnVqtOiQx+ImzC1bJubVfg7duwq0/cG9b6Twla7fvU1RQjw8GjSSV7fE2qlO1q/IYqVmw==" saltValue="Pkp6fkjpDowAyi+V9ze/Rw==" spinCount="100000" sheet="1" objects="1" scenarios="1" formatCells="0" formatColumns="0" formatRows="0"/>
  <mergeCells count="14">
    <mergeCell ref="A87:B87"/>
    <mergeCell ref="D87:E87"/>
    <mergeCell ref="C1:E1"/>
    <mergeCell ref="F1:I1"/>
    <mergeCell ref="C2:E2"/>
    <mergeCell ref="F2:I2"/>
    <mergeCell ref="C3:E3"/>
    <mergeCell ref="F3:I3"/>
    <mergeCell ref="C4:E4"/>
    <mergeCell ref="C5:E5"/>
    <mergeCell ref="C6:E6"/>
    <mergeCell ref="C7:E7"/>
    <mergeCell ref="C8:E8"/>
    <mergeCell ref="A83:L83"/>
  </mergeCells>
  <conditionalFormatting sqref="K79">
    <cfRule type="cellIs" dxfId="7" priority="1" operator="greaterThan">
      <formula>K80</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40:K49 K73:K74 K51:K52 K15:K23 K28:K38 K68:K69 K61:K62 K57:K58">
      <formula1>IF(K15&lt;=MIN(I15,J15), TRUE, FALSE)</formula1>
    </dataValidation>
  </dataValidations>
  <hyperlinks>
    <hyperlink ref="L1" location="Master!A1" display="(Return to Master Tab)"/>
  </hyperlinks>
  <pageMargins left="0.7" right="0.7" top="0.75" bottom="0.75" header="0.3" footer="0.3"/>
  <pageSetup scale="40"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8"/>
  <sheetViews>
    <sheetView showGridLines="0" showZeros="0" zoomScaleNormal="100" workbookViewId="0">
      <pane ySplit="12" topLeftCell="A13" activePane="bottomLeft" state="frozen"/>
      <selection activeCell="E111" sqref="E111"/>
      <selection pane="bottomLeft" activeCell="B1" sqref="B1"/>
    </sheetView>
  </sheetViews>
  <sheetFormatPr defaultColWidth="9.08984375" defaultRowHeight="14.5" x14ac:dyDescent="0.35"/>
  <cols>
    <col min="1" max="1" width="9.08984375" style="37"/>
    <col min="2" max="2" width="35.6328125" style="37" bestFit="1" customWidth="1"/>
    <col min="3" max="3" width="12.0898437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35" t="s">
        <v>199</v>
      </c>
      <c r="G1" s="335"/>
      <c r="H1" s="335"/>
      <c r="I1" s="335"/>
      <c r="L1" s="38" t="s">
        <v>39</v>
      </c>
    </row>
    <row r="2" spans="1:12" x14ac:dyDescent="0.35">
      <c r="A2" s="35" t="str">
        <f>Master!A4</f>
        <v xml:space="preserve">b. </v>
      </c>
      <c r="B2" s="35" t="str">
        <f>Master!B4</f>
        <v>Contract No.:</v>
      </c>
      <c r="C2" s="345">
        <f>Master!C4</f>
        <v>0</v>
      </c>
      <c r="D2" s="345"/>
      <c r="E2" s="345"/>
      <c r="F2" s="335" t="s">
        <v>129</v>
      </c>
      <c r="G2" s="335"/>
      <c r="H2" s="335"/>
      <c r="I2" s="335"/>
      <c r="L2" s="39" t="str">
        <f>Master!$G$1</f>
        <v>Rev.05/04/2018</v>
      </c>
    </row>
    <row r="3" spans="1:12" x14ac:dyDescent="0.35">
      <c r="A3" s="35" t="str">
        <f>Master!A5</f>
        <v xml:space="preserve">c. </v>
      </c>
      <c r="B3" s="35" t="str">
        <f>Master!B5</f>
        <v>Month/Year of :</v>
      </c>
      <c r="C3" s="346">
        <f>Master!C5</f>
        <v>0</v>
      </c>
      <c r="D3" s="345"/>
      <c r="E3" s="345"/>
      <c r="F3" s="335" t="s">
        <v>206</v>
      </c>
      <c r="G3" s="335"/>
      <c r="H3" s="335"/>
      <c r="I3" s="335"/>
      <c r="L3" s="39" t="str">
        <f>Master!$G$2</f>
        <v>Version: 3.4.16</v>
      </c>
    </row>
    <row r="4" spans="1:12" x14ac:dyDescent="0.35">
      <c r="A4" s="35" t="str">
        <f>Master!A6</f>
        <v xml:space="preserve">d.  </v>
      </c>
      <c r="B4" s="35" t="str">
        <f>Master!B6</f>
        <v># months in the contract:</v>
      </c>
      <c r="C4" s="345">
        <f>Master!C6</f>
        <v>0</v>
      </c>
      <c r="D4" s="345"/>
      <c r="E4" s="345"/>
      <c r="F4" s="124"/>
      <c r="G4" s="124"/>
      <c r="H4" s="149"/>
      <c r="I4" s="124"/>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39"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1" x14ac:dyDescent="0.35">
      <c r="A11" s="90"/>
      <c r="B11" s="90"/>
      <c r="C11" s="46"/>
      <c r="D11" s="91" t="s">
        <v>138</v>
      </c>
      <c r="E11" s="91" t="s">
        <v>138</v>
      </c>
      <c r="F11" s="48" t="s">
        <v>156</v>
      </c>
      <c r="G11" s="92" t="s">
        <v>140</v>
      </c>
      <c r="H11" s="91" t="s">
        <v>141</v>
      </c>
      <c r="I11" s="93" t="s">
        <v>142</v>
      </c>
      <c r="J11" s="91" t="s">
        <v>223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x14ac:dyDescent="0.35">
      <c r="A13" s="79"/>
      <c r="B13" s="79"/>
      <c r="C13" s="50"/>
      <c r="D13" s="79"/>
      <c r="E13" s="79"/>
      <c r="F13" s="79"/>
      <c r="G13" s="79"/>
      <c r="H13" s="79"/>
      <c r="I13" s="79"/>
      <c r="J13" s="79"/>
      <c r="K13" s="79"/>
      <c r="L13" s="79"/>
    </row>
    <row r="14" spans="1:12" x14ac:dyDescent="0.35">
      <c r="A14" s="51" t="s">
        <v>200</v>
      </c>
      <c r="B14" s="52" t="s">
        <v>182</v>
      </c>
      <c r="C14" s="65"/>
      <c r="D14" s="66"/>
    </row>
    <row r="15" spans="1:12" s="185" customFormat="1" x14ac:dyDescent="0.35">
      <c r="A15" s="249">
        <f>'CSA Wrksht'!A31</f>
        <v>2</v>
      </c>
      <c r="B15" s="176" t="str">
        <f>'CSA Wrksht'!B31</f>
        <v>Case Management</v>
      </c>
      <c r="C15" s="176" t="str">
        <f>'CSA Wrksht'!F31</f>
        <v>Hours</v>
      </c>
      <c r="D15" s="244">
        <v>65.83</v>
      </c>
      <c r="E15" s="194"/>
      <c r="F15" s="99">
        <f>'CSA Wrksht'!K31</f>
        <v>0</v>
      </c>
      <c r="G15" s="170">
        <f t="shared" ref="G15" si="0">D15*F15</f>
        <v>0</v>
      </c>
      <c r="H15" s="196"/>
      <c r="I15" s="171">
        <f t="shared" ref="I15" si="1">ROUND(G15-H15,2)</f>
        <v>0</v>
      </c>
      <c r="J15" s="195" t="str">
        <f t="shared" ref="J15" si="2">IF(E15="","XXXXXXXXXX",ROUND(E15-H15,2))</f>
        <v>XXXXXXXXXX</v>
      </c>
      <c r="K15" s="196"/>
      <c r="L15" s="165">
        <f t="shared" ref="L15:L22" si="3">IF(D15="",0,K15/D15)</f>
        <v>0</v>
      </c>
    </row>
    <row r="16" spans="1:12" x14ac:dyDescent="0.35">
      <c r="A16" s="53">
        <f>'CSA Wrksht'!A37</f>
        <v>42</v>
      </c>
      <c r="B16" s="125" t="str">
        <f>'CSA Wrksht'!B37</f>
        <v>Intervention - Group</v>
      </c>
      <c r="C16" s="125" t="str">
        <f>'CSA Wrksht'!F37</f>
        <v>Hours</v>
      </c>
      <c r="D16" s="244">
        <v>16.8</v>
      </c>
      <c r="E16" s="98"/>
      <c r="F16" s="99">
        <f>'CSA Wrksht'!K37</f>
        <v>0</v>
      </c>
      <c r="G16" s="100">
        <f>D16*F16</f>
        <v>0</v>
      </c>
      <c r="H16" s="103"/>
      <c r="I16" s="101">
        <f>ROUND(G16-H16,2)</f>
        <v>0</v>
      </c>
      <c r="J16" s="195" t="str">
        <f>IF(E16="","XXXXXXXXXX",ROUND(E16-H16,2))</f>
        <v>XXXXXXXXXX</v>
      </c>
      <c r="K16" s="103"/>
      <c r="L16" s="58">
        <f t="shared" si="3"/>
        <v>0</v>
      </c>
    </row>
    <row r="17" spans="1:12" x14ac:dyDescent="0.35">
      <c r="A17" s="53">
        <f>'CSA Wrksht'!A38</f>
        <v>11</v>
      </c>
      <c r="B17" s="125" t="str">
        <f>'CSA Wrksht'!B38</f>
        <v>Intervention - Individual</v>
      </c>
      <c r="C17" s="125" t="str">
        <f>'CSA Wrksht'!F38</f>
        <v>Hours</v>
      </c>
      <c r="D17" s="244">
        <v>67.2</v>
      </c>
      <c r="E17" s="98"/>
      <c r="F17" s="99">
        <f>'CSA Wrksht'!K38</f>
        <v>0</v>
      </c>
      <c r="G17" s="100">
        <f t="shared" ref="G17:G20" si="4">D17*F17</f>
        <v>0</v>
      </c>
      <c r="H17" s="103"/>
      <c r="I17" s="101">
        <f t="shared" ref="I17:I20" si="5">ROUND(G17-H17,2)</f>
        <v>0</v>
      </c>
      <c r="J17" s="195" t="str">
        <f t="shared" ref="J17:J20" si="6">IF(E17="","XXXXXXXXXX",ROUND(E17-H17,2))</f>
        <v>XXXXXXXXXX</v>
      </c>
      <c r="K17" s="103"/>
      <c r="L17" s="58">
        <f t="shared" si="3"/>
        <v>0</v>
      </c>
    </row>
    <row r="18" spans="1:12" s="185" customFormat="1" x14ac:dyDescent="0.35">
      <c r="A18" s="249">
        <f>'CSA Wrksht'!A39</f>
        <v>12</v>
      </c>
      <c r="B18" s="176" t="str">
        <f>'CSA Wrksht'!B39</f>
        <v>Medical Services</v>
      </c>
      <c r="C18" s="176" t="str">
        <f>'CSA Wrksht'!F39</f>
        <v>Hours</v>
      </c>
      <c r="D18" s="244">
        <v>383.08</v>
      </c>
      <c r="E18" s="194"/>
      <c r="F18" s="99">
        <f>'CSA Wrksht'!K39</f>
        <v>0</v>
      </c>
      <c r="G18" s="170">
        <f t="shared" si="4"/>
        <v>0</v>
      </c>
      <c r="H18" s="196"/>
      <c r="I18" s="171">
        <f t="shared" si="5"/>
        <v>0</v>
      </c>
      <c r="J18" s="195" t="str">
        <f t="shared" si="6"/>
        <v>XXXXXXXXXX</v>
      </c>
      <c r="K18" s="196"/>
      <c r="L18" s="165">
        <f t="shared" si="3"/>
        <v>0</v>
      </c>
    </row>
    <row r="19" spans="1:12" s="185" customFormat="1" x14ac:dyDescent="0.35">
      <c r="A19" s="249">
        <f>'CSA Wrksht'!A40</f>
        <v>35</v>
      </c>
      <c r="B19" s="176" t="str">
        <f>'CSA Wrksht'!B40</f>
        <v>Outpatient - Group</v>
      </c>
      <c r="C19" s="176" t="str">
        <f>'CSA Wrksht'!F40</f>
        <v>Hours</v>
      </c>
      <c r="D19" s="244">
        <v>20.13</v>
      </c>
      <c r="E19" s="194"/>
      <c r="F19" s="99">
        <f>'CSA Wrksht'!K40</f>
        <v>0</v>
      </c>
      <c r="G19" s="170">
        <f t="shared" si="4"/>
        <v>0</v>
      </c>
      <c r="H19" s="196"/>
      <c r="I19" s="171">
        <f t="shared" si="5"/>
        <v>0</v>
      </c>
      <c r="J19" s="195" t="str">
        <f t="shared" si="6"/>
        <v>XXXXXXXXXX</v>
      </c>
      <c r="K19" s="196"/>
      <c r="L19" s="165">
        <f t="shared" si="3"/>
        <v>0</v>
      </c>
    </row>
    <row r="20" spans="1:12" s="185" customFormat="1" x14ac:dyDescent="0.35">
      <c r="A20" s="249">
        <f>'CSA Wrksht'!A41</f>
        <v>14</v>
      </c>
      <c r="B20" s="176" t="str">
        <f>'CSA Wrksht'!B41</f>
        <v>Outpatient - Individual</v>
      </c>
      <c r="C20" s="176" t="str">
        <f>'CSA Wrksht'!F41</f>
        <v>Hours</v>
      </c>
      <c r="D20" s="244">
        <v>80.510000000000005</v>
      </c>
      <c r="E20" s="194"/>
      <c r="F20" s="99">
        <f>'CSA Wrksht'!K41</f>
        <v>0</v>
      </c>
      <c r="G20" s="170">
        <f t="shared" si="4"/>
        <v>0</v>
      </c>
      <c r="H20" s="196"/>
      <c r="I20" s="171">
        <f t="shared" si="5"/>
        <v>0</v>
      </c>
      <c r="J20" s="195" t="str">
        <f t="shared" si="6"/>
        <v>XXXXXXXXXX</v>
      </c>
      <c r="K20" s="196"/>
      <c r="L20" s="165">
        <f t="shared" si="3"/>
        <v>0</v>
      </c>
    </row>
    <row r="21" spans="1:12" ht="15" customHeight="1" x14ac:dyDescent="0.35">
      <c r="A21" s="53">
        <f>'CSA Wrksht'!A59</f>
        <v>0</v>
      </c>
      <c r="B21" s="125">
        <f>'CSA Wrksht'!B59</f>
        <v>0</v>
      </c>
      <c r="C21" s="125">
        <f>'CSA Wrksht'!C59</f>
        <v>0</v>
      </c>
      <c r="D21" s="97"/>
      <c r="E21" s="98"/>
      <c r="F21" s="99">
        <f>'CSA Wrksht'!K59</f>
        <v>0</v>
      </c>
      <c r="G21" s="100">
        <f t="shared" ref="G21:G22" si="7">D21*F21</f>
        <v>0</v>
      </c>
      <c r="H21" s="103"/>
      <c r="I21" s="101">
        <f>ROUND(G21-H21,2)</f>
        <v>0</v>
      </c>
      <c r="J21" s="195" t="str">
        <f>IF(E21="","XXXXXXXXXX",ROUND(E21-H21,2))</f>
        <v>XXXXXXXXXX</v>
      </c>
      <c r="K21" s="103"/>
      <c r="L21" s="58">
        <f t="shared" si="3"/>
        <v>0</v>
      </c>
    </row>
    <row r="22" spans="1:12" ht="15" customHeight="1" x14ac:dyDescent="0.35">
      <c r="A22" s="53">
        <f>'CSA Wrksht'!A60</f>
        <v>0</v>
      </c>
      <c r="B22" s="125">
        <f>'CSA Wrksht'!B60</f>
        <v>0</v>
      </c>
      <c r="C22" s="125">
        <f>'CSA Wrksht'!C60</f>
        <v>0</v>
      </c>
      <c r="D22" s="97"/>
      <c r="E22" s="98"/>
      <c r="F22" s="99">
        <f>'CSA Wrksht'!K60</f>
        <v>0</v>
      </c>
      <c r="G22" s="100">
        <f t="shared" si="7"/>
        <v>0</v>
      </c>
      <c r="H22" s="103"/>
      <c r="I22" s="101">
        <f>ROUND(G22-H22,2)</f>
        <v>0</v>
      </c>
      <c r="J22" s="195" t="str">
        <f>IF(E22="","XXXXXXXXXX",ROUND(E22-H22,2))</f>
        <v>XXXXXXXXXX</v>
      </c>
      <c r="K22" s="103"/>
      <c r="L22" s="58">
        <f t="shared" si="3"/>
        <v>0</v>
      </c>
    </row>
    <row r="23" spans="1:12" ht="6.75" customHeight="1" x14ac:dyDescent="0.35">
      <c r="A23" s="64"/>
      <c r="B23" s="65"/>
      <c r="C23" s="65"/>
      <c r="D23" s="66"/>
      <c r="J23" s="104"/>
    </row>
    <row r="24" spans="1:12" ht="15" customHeight="1" thickBot="1" x14ac:dyDescent="0.4">
      <c r="A24" s="105" t="s">
        <v>200</v>
      </c>
      <c r="B24" s="106" t="s">
        <v>182</v>
      </c>
      <c r="C24" s="106"/>
      <c r="D24" s="107"/>
      <c r="E24" s="108"/>
      <c r="F24" s="109">
        <f>SUM(F14:F23)</f>
        <v>0</v>
      </c>
      <c r="G24" s="135">
        <f>SUM(G14:G23)</f>
        <v>0</v>
      </c>
      <c r="H24" s="135">
        <f>SUM(H14:H23)</f>
        <v>0</v>
      </c>
      <c r="I24" s="135">
        <f>SUM(I14:I23)</f>
        <v>0</v>
      </c>
      <c r="J24" s="203">
        <f>ROUND(E24-H24,2)</f>
        <v>0</v>
      </c>
      <c r="K24" s="111">
        <f>SUM(K14:K23)</f>
        <v>0</v>
      </c>
      <c r="L24" s="135">
        <f>SUM(L14:L23)</f>
        <v>0</v>
      </c>
    </row>
    <row r="25" spans="1:12" ht="15.75" customHeight="1" thickBot="1" x14ac:dyDescent="0.4">
      <c r="A25" s="64"/>
      <c r="B25" s="65"/>
      <c r="C25" s="65"/>
      <c r="D25" s="66"/>
      <c r="E25" s="112" t="str">
        <f>IF((SUM(E14:E23))&gt;E24,"Please check funding above","")</f>
        <v/>
      </c>
      <c r="K25" s="113">
        <f>MIN(J24,I24)</f>
        <v>0</v>
      </c>
      <c r="L25" s="114" t="s">
        <v>147</v>
      </c>
    </row>
    <row r="26" spans="1:12" s="185" customFormat="1" ht="15" customHeight="1" x14ac:dyDescent="0.35">
      <c r="A26" s="51" t="s">
        <v>335</v>
      </c>
      <c r="B26" s="52" t="s">
        <v>329</v>
      </c>
      <c r="C26" s="191"/>
      <c r="D26" s="192"/>
    </row>
    <row r="27" spans="1:12" s="185" customFormat="1" ht="15" customHeight="1" x14ac:dyDescent="0.35">
      <c r="A27" s="249" t="s">
        <v>330</v>
      </c>
      <c r="B27" s="176" t="s">
        <v>331</v>
      </c>
      <c r="C27" s="176" t="s">
        <v>332</v>
      </c>
      <c r="D27" s="193"/>
      <c r="E27" s="194"/>
      <c r="F27" s="144"/>
      <c r="G27" s="170">
        <f t="shared" ref="G27" si="8">D27*F27</f>
        <v>0</v>
      </c>
      <c r="H27" s="196"/>
      <c r="I27" s="171">
        <f t="shared" ref="I27" si="9">ROUND(G27-H27,2)</f>
        <v>0</v>
      </c>
      <c r="J27" s="195" t="str">
        <f t="shared" ref="J27" si="10">IF(E27="","XXXXXXXXXX",ROUND(E27-H27,2))</f>
        <v>XXXXXXXXXX</v>
      </c>
      <c r="K27" s="196"/>
      <c r="L27" s="165">
        <f t="shared" ref="L27" si="11">IF(D27="",0,K27/D27)</f>
        <v>0</v>
      </c>
    </row>
    <row r="28" spans="1:12" s="185" customFormat="1" ht="6.75" customHeight="1" x14ac:dyDescent="0.35">
      <c r="A28" s="190"/>
      <c r="B28" s="191"/>
      <c r="C28" s="191"/>
      <c r="D28" s="192"/>
      <c r="J28" s="197"/>
    </row>
    <row r="29" spans="1:12" s="185" customFormat="1" ht="15" customHeight="1" thickBot="1" x14ac:dyDescent="0.4">
      <c r="A29" s="198" t="s">
        <v>335</v>
      </c>
      <c r="B29" s="199" t="s">
        <v>329</v>
      </c>
      <c r="C29" s="199"/>
      <c r="D29" s="200"/>
      <c r="E29" s="201"/>
      <c r="F29" s="202">
        <f>SUM(F26:F28)</f>
        <v>0</v>
      </c>
      <c r="G29" s="208">
        <f>SUM(G26:G28)</f>
        <v>0</v>
      </c>
      <c r="H29" s="208">
        <f>SUM(H26:H28)</f>
        <v>0</v>
      </c>
      <c r="I29" s="208">
        <f>SUM(I26:I28)</f>
        <v>0</v>
      </c>
      <c r="J29" s="203">
        <f>ROUND(E29-H29,2)</f>
        <v>0</v>
      </c>
      <c r="K29" s="204">
        <f>SUM(K26:K28)</f>
        <v>0</v>
      </c>
      <c r="L29" s="208">
        <f>SUM(L26:L28)</f>
        <v>0</v>
      </c>
    </row>
    <row r="30" spans="1:12" s="185" customFormat="1" ht="15" thickBot="1" x14ac:dyDescent="0.4">
      <c r="A30" s="190"/>
      <c r="B30" s="191"/>
      <c r="C30" s="191"/>
      <c r="D30" s="192"/>
      <c r="E30" s="205" t="str">
        <f>IF((SUM(E26:E28))&gt;E29,"Please check funding above","")</f>
        <v/>
      </c>
      <c r="K30" s="206">
        <f>MIN(J29,I29)</f>
        <v>0</v>
      </c>
      <c r="L30" s="207" t="s">
        <v>147</v>
      </c>
    </row>
    <row r="31" spans="1:12" s="185" customFormat="1" x14ac:dyDescent="0.35">
      <c r="A31" s="51" t="s">
        <v>367</v>
      </c>
      <c r="B31" s="52" t="s">
        <v>366</v>
      </c>
      <c r="C31" s="191"/>
      <c r="D31" s="192"/>
    </row>
    <row r="32" spans="1:12" s="185" customFormat="1" x14ac:dyDescent="0.35">
      <c r="A32" s="249">
        <f>'CSA Wrksht'!A76</f>
        <v>48</v>
      </c>
      <c r="B32" s="176" t="str">
        <f>'CSA Wrksht'!B76</f>
        <v>Prevention - Indicated</v>
      </c>
      <c r="C32" s="176" t="str">
        <f>'CSA Wrksht'!F76</f>
        <v>Hours</v>
      </c>
      <c r="D32" s="244">
        <v>59.97</v>
      </c>
      <c r="E32" s="194"/>
      <c r="F32" s="99">
        <f>'CSA Wrksht'!L76</f>
        <v>0</v>
      </c>
      <c r="G32" s="170">
        <f t="shared" ref="G32" si="12">D32*F32</f>
        <v>0</v>
      </c>
      <c r="H32" s="196"/>
      <c r="I32" s="171">
        <f t="shared" ref="I32" si="13">ROUND(G32-H32,2)</f>
        <v>0</v>
      </c>
      <c r="J32" s="195" t="str">
        <f t="shared" ref="J32" si="14">IF(E32="","XXXXXXXXXX",ROUND(E32-H32,2))</f>
        <v>XXXXXXXXXX</v>
      </c>
      <c r="K32" s="196"/>
      <c r="L32" s="165">
        <f t="shared" ref="L32:L38" si="15">IF(D32="",0,K32/D32)</f>
        <v>0</v>
      </c>
    </row>
    <row r="33" spans="1:12" s="185" customFormat="1" x14ac:dyDescent="0.35">
      <c r="A33" s="249">
        <f>'CSA Wrksht'!A77</f>
        <v>49</v>
      </c>
      <c r="B33" s="176" t="str">
        <f>'CSA Wrksht'!B77</f>
        <v>Prevention - Selective - Client Specific Form</v>
      </c>
      <c r="C33" s="176" t="str">
        <f>'CSA Wrksht'!F77</f>
        <v>Hours</v>
      </c>
      <c r="D33" s="244">
        <v>59.97</v>
      </c>
      <c r="E33" s="194"/>
      <c r="F33" s="99">
        <f>'CSA Wrksht'!L77</f>
        <v>0</v>
      </c>
      <c r="G33" s="170">
        <f>D33*F33</f>
        <v>0</v>
      </c>
      <c r="H33" s="196"/>
      <c r="I33" s="171">
        <f>ROUND(G33-H33,2)</f>
        <v>0</v>
      </c>
      <c r="J33" s="195" t="str">
        <f>IF(E33="","XXXXXXXXXX",ROUND(E33-H33,2))</f>
        <v>XXXXXXXXXX</v>
      </c>
      <c r="K33" s="196"/>
      <c r="L33" s="165">
        <f t="shared" si="15"/>
        <v>0</v>
      </c>
    </row>
    <row r="34" spans="1:12" s="185" customFormat="1" x14ac:dyDescent="0.35">
      <c r="A34" s="249">
        <f>'CSA Wrksht'!A78</f>
        <v>49</v>
      </c>
      <c r="B34" s="176" t="str">
        <f>'CSA Wrksht'!B78</f>
        <v>Prevention - Selective - Non-Client Specific</v>
      </c>
      <c r="C34" s="176" t="str">
        <f>'CSA Wrksht'!F78</f>
        <v>Hours</v>
      </c>
      <c r="D34" s="244">
        <v>59.97</v>
      </c>
      <c r="E34" s="194"/>
      <c r="F34" s="99">
        <f>'CSA Wrksht'!L78</f>
        <v>0</v>
      </c>
      <c r="G34" s="170">
        <f t="shared" ref="G34:G38" si="16">D34*F34</f>
        <v>0</v>
      </c>
      <c r="H34" s="196"/>
      <c r="I34" s="171">
        <f t="shared" ref="I34:I36" si="17">ROUND(G34-H34,2)</f>
        <v>0</v>
      </c>
      <c r="J34" s="195" t="str">
        <f t="shared" ref="J34:J36" si="18">IF(E34="","XXXXXXXXXX",ROUND(E34-H34,2))</f>
        <v>XXXXXXXXXX</v>
      </c>
      <c r="K34" s="196"/>
      <c r="L34" s="165">
        <f t="shared" si="15"/>
        <v>0</v>
      </c>
    </row>
    <row r="35" spans="1:12" s="185" customFormat="1" x14ac:dyDescent="0.35">
      <c r="A35" s="249">
        <f>'CSA Wrksht'!A79</f>
        <v>50</v>
      </c>
      <c r="B35" s="176" t="str">
        <f>'CSA Wrksht'!B79</f>
        <v>Prevention - Universal Direct</v>
      </c>
      <c r="C35" s="176" t="str">
        <f>'CSA Wrksht'!F79</f>
        <v>Hours</v>
      </c>
      <c r="D35" s="244">
        <v>59.97</v>
      </c>
      <c r="E35" s="194"/>
      <c r="F35" s="99">
        <f>'CSA Wrksht'!L79</f>
        <v>0</v>
      </c>
      <c r="G35" s="170">
        <f t="shared" si="16"/>
        <v>0</v>
      </c>
      <c r="H35" s="196"/>
      <c r="I35" s="171">
        <f t="shared" si="17"/>
        <v>0</v>
      </c>
      <c r="J35" s="195" t="str">
        <f t="shared" si="18"/>
        <v>XXXXXXXXXX</v>
      </c>
      <c r="K35" s="196"/>
      <c r="L35" s="165">
        <f t="shared" si="15"/>
        <v>0</v>
      </c>
    </row>
    <row r="36" spans="1:12" s="185" customFormat="1" x14ac:dyDescent="0.35">
      <c r="A36" s="249">
        <f>'CSA Wrksht'!A80</f>
        <v>51</v>
      </c>
      <c r="B36" s="176" t="str">
        <f>'CSA Wrksht'!B80</f>
        <v>Prevention - Universal Indirect</v>
      </c>
      <c r="C36" s="176" t="str">
        <f>'CSA Wrksht'!F80</f>
        <v>Hours</v>
      </c>
      <c r="D36" s="244">
        <v>59.97</v>
      </c>
      <c r="E36" s="194"/>
      <c r="F36" s="99">
        <f>'CSA Wrksht'!L80</f>
        <v>0</v>
      </c>
      <c r="G36" s="170">
        <f t="shared" si="16"/>
        <v>0</v>
      </c>
      <c r="H36" s="196"/>
      <c r="I36" s="171">
        <f t="shared" si="17"/>
        <v>0</v>
      </c>
      <c r="J36" s="195" t="str">
        <f t="shared" si="18"/>
        <v>XXXXXXXXXX</v>
      </c>
      <c r="K36" s="196"/>
      <c r="L36" s="165">
        <f t="shared" si="15"/>
        <v>0</v>
      </c>
    </row>
    <row r="37" spans="1:12" s="185" customFormat="1" ht="15" customHeight="1" x14ac:dyDescent="0.35">
      <c r="A37" s="249">
        <f>'CSA Wrksht'!A81</f>
        <v>0</v>
      </c>
      <c r="B37" s="176">
        <f>'CSA Wrksht'!B81</f>
        <v>0</v>
      </c>
      <c r="C37" s="176">
        <f>'CSA Wrksht'!F81</f>
        <v>0</v>
      </c>
      <c r="D37" s="193"/>
      <c r="E37" s="194"/>
      <c r="F37" s="99">
        <f>'CSA Wrksht'!L81</f>
        <v>0</v>
      </c>
      <c r="G37" s="170">
        <f t="shared" si="16"/>
        <v>0</v>
      </c>
      <c r="H37" s="196"/>
      <c r="I37" s="171">
        <f>ROUND(G37-H37,2)</f>
        <v>0</v>
      </c>
      <c r="J37" s="195" t="str">
        <f>IF(E37="","XXXXXXXXXX",ROUND(E37-H37,2))</f>
        <v>XXXXXXXXXX</v>
      </c>
      <c r="K37" s="196"/>
      <c r="L37" s="165">
        <f t="shared" si="15"/>
        <v>0</v>
      </c>
    </row>
    <row r="38" spans="1:12" s="185" customFormat="1" ht="15" customHeight="1" x14ac:dyDescent="0.35">
      <c r="A38" s="249">
        <f>'CSA Wrksht'!A82</f>
        <v>0</v>
      </c>
      <c r="B38" s="176">
        <f>'CSA Wrksht'!B82</f>
        <v>0</v>
      </c>
      <c r="C38" s="176">
        <f>'CSA Wrksht'!F82</f>
        <v>0</v>
      </c>
      <c r="D38" s="193"/>
      <c r="E38" s="194"/>
      <c r="F38" s="99">
        <f>'CSA Wrksht'!L82</f>
        <v>0</v>
      </c>
      <c r="G38" s="170">
        <f t="shared" si="16"/>
        <v>0</v>
      </c>
      <c r="H38" s="196"/>
      <c r="I38" s="171">
        <f>ROUND(G38-H38,2)</f>
        <v>0</v>
      </c>
      <c r="J38" s="195" t="str">
        <f>IF(E38="","XXXXXXXXXX",ROUND(E38-H38,2))</f>
        <v>XXXXXXXXXX</v>
      </c>
      <c r="K38" s="196"/>
      <c r="L38" s="165">
        <f t="shared" si="15"/>
        <v>0</v>
      </c>
    </row>
    <row r="39" spans="1:12" s="185" customFormat="1" ht="6.75" customHeight="1" x14ac:dyDescent="0.35">
      <c r="A39" s="190"/>
      <c r="B39" s="191"/>
      <c r="C39" s="191"/>
      <c r="D39" s="192"/>
      <c r="J39" s="197"/>
    </row>
    <row r="40" spans="1:12" s="185" customFormat="1" ht="15" customHeight="1" thickBot="1" x14ac:dyDescent="0.4">
      <c r="A40" s="198" t="s">
        <v>367</v>
      </c>
      <c r="B40" s="199" t="s">
        <v>366</v>
      </c>
      <c r="C40" s="199"/>
      <c r="D40" s="200"/>
      <c r="E40" s="201"/>
      <c r="F40" s="202">
        <f>SUM(F31:F39)</f>
        <v>0</v>
      </c>
      <c r="G40" s="208">
        <f>SUM(G31:G39)</f>
        <v>0</v>
      </c>
      <c r="H40" s="208">
        <f>SUM(H31:H39)</f>
        <v>0</v>
      </c>
      <c r="I40" s="208">
        <f>SUM(I31:I39)</f>
        <v>0</v>
      </c>
      <c r="J40" s="203">
        <f>ROUND(E40-H40,2)</f>
        <v>0</v>
      </c>
      <c r="K40" s="204">
        <f>SUM(K31:K39)</f>
        <v>0</v>
      </c>
      <c r="L40" s="208">
        <f>SUM(L31:L39)</f>
        <v>0</v>
      </c>
    </row>
    <row r="41" spans="1:12" s="185" customFormat="1" ht="15.75" customHeight="1" thickBot="1" x14ac:dyDescent="0.4">
      <c r="A41" s="190"/>
      <c r="B41" s="191"/>
      <c r="C41" s="191"/>
      <c r="D41" s="192"/>
      <c r="E41" s="205" t="str">
        <f>IF((SUM(E31:E39))&gt;E40,"Please check funding above","")</f>
        <v/>
      </c>
      <c r="K41" s="206">
        <f>MIN(J40,I40)</f>
        <v>0</v>
      </c>
      <c r="L41" s="207" t="s">
        <v>147</v>
      </c>
    </row>
    <row r="42" spans="1:12" s="185" customFormat="1" x14ac:dyDescent="0.35">
      <c r="A42" s="51" t="s">
        <v>370</v>
      </c>
      <c r="B42" s="52" t="s">
        <v>364</v>
      </c>
      <c r="C42" s="191"/>
      <c r="D42" s="192"/>
    </row>
    <row r="43" spans="1:12" s="185" customFormat="1" x14ac:dyDescent="0.35">
      <c r="A43" s="249">
        <f>'CSA Wrksht'!A76</f>
        <v>48</v>
      </c>
      <c r="B43" s="176" t="str">
        <f>'CSA Wrksht'!B76</f>
        <v>Prevention - Indicated</v>
      </c>
      <c r="C43" s="176" t="str">
        <f>'CSA Wrksht'!F76</f>
        <v>Hours</v>
      </c>
      <c r="D43" s="244">
        <v>59.97</v>
      </c>
      <c r="E43" s="194"/>
      <c r="F43" s="99">
        <f>'CSA Wrksht'!M76</f>
        <v>0</v>
      </c>
      <c r="G43" s="170">
        <f t="shared" ref="G43" si="19">D43*F43</f>
        <v>0</v>
      </c>
      <c r="H43" s="196"/>
      <c r="I43" s="171">
        <f t="shared" ref="I43" si="20">ROUND(G43-H43,2)</f>
        <v>0</v>
      </c>
      <c r="J43" s="195" t="str">
        <f t="shared" ref="J43" si="21">IF(E43="","XXXXXXXXXX",ROUND(E43-H43,2))</f>
        <v>XXXXXXXXXX</v>
      </c>
      <c r="K43" s="196"/>
      <c r="L43" s="165">
        <f t="shared" ref="L43:L49" si="22">IF(D43="",0,K43/D43)</f>
        <v>0</v>
      </c>
    </row>
    <row r="44" spans="1:12" s="185" customFormat="1" x14ac:dyDescent="0.35">
      <c r="A44" s="249">
        <f>'CSA Wrksht'!A77</f>
        <v>49</v>
      </c>
      <c r="B44" s="176" t="str">
        <f>'CSA Wrksht'!B77</f>
        <v>Prevention - Selective - Client Specific Form</v>
      </c>
      <c r="C44" s="176" t="str">
        <f>'CSA Wrksht'!F77</f>
        <v>Hours</v>
      </c>
      <c r="D44" s="244">
        <v>59.97</v>
      </c>
      <c r="E44" s="194"/>
      <c r="F44" s="99">
        <f>'CSA Wrksht'!M77</f>
        <v>0</v>
      </c>
      <c r="G44" s="170">
        <f>D44*F44</f>
        <v>0</v>
      </c>
      <c r="H44" s="196"/>
      <c r="I44" s="171">
        <f>ROUND(G44-H44,2)</f>
        <v>0</v>
      </c>
      <c r="J44" s="195" t="str">
        <f>IF(E44="","XXXXXXXXXX",ROUND(E44-H44,2))</f>
        <v>XXXXXXXXXX</v>
      </c>
      <c r="K44" s="196"/>
      <c r="L44" s="165">
        <f t="shared" si="22"/>
        <v>0</v>
      </c>
    </row>
    <row r="45" spans="1:12" s="185" customFormat="1" x14ac:dyDescent="0.35">
      <c r="A45" s="249">
        <f>'CSA Wrksht'!A78</f>
        <v>49</v>
      </c>
      <c r="B45" s="176" t="str">
        <f>'CSA Wrksht'!B78</f>
        <v>Prevention - Selective - Non-Client Specific</v>
      </c>
      <c r="C45" s="176" t="str">
        <f>'CSA Wrksht'!F78</f>
        <v>Hours</v>
      </c>
      <c r="D45" s="244">
        <v>59.97</v>
      </c>
      <c r="E45" s="194"/>
      <c r="F45" s="99">
        <f>'CSA Wrksht'!M78</f>
        <v>0</v>
      </c>
      <c r="G45" s="170">
        <f t="shared" ref="G45:G49" si="23">D45*F45</f>
        <v>0</v>
      </c>
      <c r="H45" s="196"/>
      <c r="I45" s="171">
        <f t="shared" ref="I45:I47" si="24">ROUND(G45-H45,2)</f>
        <v>0</v>
      </c>
      <c r="J45" s="195" t="str">
        <f t="shared" ref="J45:J47" si="25">IF(E45="","XXXXXXXXXX",ROUND(E45-H45,2))</f>
        <v>XXXXXXXXXX</v>
      </c>
      <c r="K45" s="196"/>
      <c r="L45" s="165">
        <f t="shared" si="22"/>
        <v>0</v>
      </c>
    </row>
    <row r="46" spans="1:12" s="185" customFormat="1" x14ac:dyDescent="0.35">
      <c r="A46" s="249">
        <f>'CSA Wrksht'!A79</f>
        <v>50</v>
      </c>
      <c r="B46" s="176" t="str">
        <f>'CSA Wrksht'!B79</f>
        <v>Prevention - Universal Direct</v>
      </c>
      <c r="C46" s="176" t="str">
        <f>'CSA Wrksht'!F79</f>
        <v>Hours</v>
      </c>
      <c r="D46" s="244">
        <v>59.97</v>
      </c>
      <c r="E46" s="194"/>
      <c r="F46" s="99">
        <f>'CSA Wrksht'!M79</f>
        <v>0</v>
      </c>
      <c r="G46" s="170">
        <f t="shared" si="23"/>
        <v>0</v>
      </c>
      <c r="H46" s="196"/>
      <c r="I46" s="171">
        <f t="shared" si="24"/>
        <v>0</v>
      </c>
      <c r="J46" s="195" t="str">
        <f t="shared" si="25"/>
        <v>XXXXXXXXXX</v>
      </c>
      <c r="K46" s="196"/>
      <c r="L46" s="165">
        <f t="shared" si="22"/>
        <v>0</v>
      </c>
    </row>
    <row r="47" spans="1:12" s="185" customFormat="1" x14ac:dyDescent="0.35">
      <c r="A47" s="249">
        <f>'CSA Wrksht'!A80</f>
        <v>51</v>
      </c>
      <c r="B47" s="176" t="str">
        <f>'CSA Wrksht'!B80</f>
        <v>Prevention - Universal Indirect</v>
      </c>
      <c r="C47" s="176" t="str">
        <f>'CSA Wrksht'!F80</f>
        <v>Hours</v>
      </c>
      <c r="D47" s="244">
        <v>59.97</v>
      </c>
      <c r="E47" s="194"/>
      <c r="F47" s="99">
        <f>'CSA Wrksht'!M80</f>
        <v>0</v>
      </c>
      <c r="G47" s="170">
        <f t="shared" si="23"/>
        <v>0</v>
      </c>
      <c r="H47" s="196"/>
      <c r="I47" s="171">
        <f t="shared" si="24"/>
        <v>0</v>
      </c>
      <c r="J47" s="195" t="str">
        <f t="shared" si="25"/>
        <v>XXXXXXXXXX</v>
      </c>
      <c r="K47" s="196"/>
      <c r="L47" s="165">
        <f t="shared" si="22"/>
        <v>0</v>
      </c>
    </row>
    <row r="48" spans="1:12" s="185" customFormat="1" ht="15" customHeight="1" x14ac:dyDescent="0.35">
      <c r="A48" s="249">
        <f>'CSA Wrksht'!A81</f>
        <v>0</v>
      </c>
      <c r="B48" s="176">
        <f>'CSA Wrksht'!B81</f>
        <v>0</v>
      </c>
      <c r="C48" s="176">
        <f>'CSA Wrksht'!F81</f>
        <v>0</v>
      </c>
      <c r="D48" s="193"/>
      <c r="E48" s="194"/>
      <c r="F48" s="99">
        <f>'CSA Wrksht'!M81</f>
        <v>0</v>
      </c>
      <c r="G48" s="170">
        <f t="shared" si="23"/>
        <v>0</v>
      </c>
      <c r="H48" s="196"/>
      <c r="I48" s="171">
        <f>ROUND(G48-H48,2)</f>
        <v>0</v>
      </c>
      <c r="J48" s="195" t="str">
        <f>IF(E48="","XXXXXXXXXX",ROUND(E48-H48,2))</f>
        <v>XXXXXXXXXX</v>
      </c>
      <c r="K48" s="196"/>
      <c r="L48" s="165">
        <f t="shared" si="22"/>
        <v>0</v>
      </c>
    </row>
    <row r="49" spans="1:12" s="185" customFormat="1" ht="15" customHeight="1" x14ac:dyDescent="0.35">
      <c r="A49" s="249">
        <f>'CSA Wrksht'!A82</f>
        <v>0</v>
      </c>
      <c r="B49" s="176">
        <f>'CSA Wrksht'!B82</f>
        <v>0</v>
      </c>
      <c r="C49" s="176">
        <f>'CSA Wrksht'!F82</f>
        <v>0</v>
      </c>
      <c r="D49" s="193"/>
      <c r="E49" s="194"/>
      <c r="F49" s="99">
        <f>'CSA Wrksht'!M82</f>
        <v>0</v>
      </c>
      <c r="G49" s="170">
        <f t="shared" si="23"/>
        <v>0</v>
      </c>
      <c r="H49" s="196"/>
      <c r="I49" s="171">
        <f>ROUND(G49-H49,2)</f>
        <v>0</v>
      </c>
      <c r="J49" s="195" t="str">
        <f>IF(E49="","XXXXXXXXXX",ROUND(E49-H49,2))</f>
        <v>XXXXXXXXXX</v>
      </c>
      <c r="K49" s="196"/>
      <c r="L49" s="165">
        <f t="shared" si="22"/>
        <v>0</v>
      </c>
    </row>
    <row r="50" spans="1:12" s="185" customFormat="1" ht="6.75" customHeight="1" x14ac:dyDescent="0.35">
      <c r="A50" s="190"/>
      <c r="B50" s="191"/>
      <c r="C50" s="191"/>
      <c r="D50" s="192"/>
      <c r="J50" s="197"/>
    </row>
    <row r="51" spans="1:12" s="185" customFormat="1" ht="15" customHeight="1" thickBot="1" x14ac:dyDescent="0.4">
      <c r="A51" s="198" t="s">
        <v>370</v>
      </c>
      <c r="B51" s="199" t="s">
        <v>364</v>
      </c>
      <c r="C51" s="199"/>
      <c r="D51" s="200"/>
      <c r="E51" s="201"/>
      <c r="F51" s="202">
        <f>SUM(F42:F50)</f>
        <v>0</v>
      </c>
      <c r="G51" s="208">
        <f>SUM(G42:G50)</f>
        <v>0</v>
      </c>
      <c r="H51" s="208">
        <f>SUM(H42:H50)</f>
        <v>0</v>
      </c>
      <c r="I51" s="208">
        <f>SUM(I42:I50)</f>
        <v>0</v>
      </c>
      <c r="J51" s="203">
        <f>ROUND(E51-H51,2)</f>
        <v>0</v>
      </c>
      <c r="K51" s="204">
        <f>SUM(K42:K50)</f>
        <v>0</v>
      </c>
      <c r="L51" s="208">
        <f>SUM(L42:L50)</f>
        <v>0</v>
      </c>
    </row>
    <row r="52" spans="1:12" s="185" customFormat="1" ht="15.75" customHeight="1" thickBot="1" x14ac:dyDescent="0.4">
      <c r="A52" s="190"/>
      <c r="B52" s="191"/>
      <c r="C52" s="191"/>
      <c r="D52" s="192"/>
      <c r="E52" s="205" t="str">
        <f>IF((SUM(E42:E50))&gt;E51,"Please check funding above","")</f>
        <v/>
      </c>
      <c r="K52" s="206">
        <f>MIN(J51,I51)</f>
        <v>0</v>
      </c>
      <c r="L52" s="207" t="s">
        <v>147</v>
      </c>
    </row>
    <row r="53" spans="1:12" s="185" customFormat="1" x14ac:dyDescent="0.35">
      <c r="A53" s="51" t="s">
        <v>371</v>
      </c>
      <c r="B53" s="52" t="s">
        <v>368</v>
      </c>
      <c r="C53" s="191"/>
      <c r="D53" s="192"/>
    </row>
    <row r="54" spans="1:12" s="185" customFormat="1" x14ac:dyDescent="0.35">
      <c r="A54" s="249">
        <f>'CSA Wrksht'!A76</f>
        <v>48</v>
      </c>
      <c r="B54" s="176" t="str">
        <f>'CSA Wrksht'!B76</f>
        <v>Prevention - Indicated</v>
      </c>
      <c r="C54" s="176" t="str">
        <f>'CSA Wrksht'!F76</f>
        <v>Hours</v>
      </c>
      <c r="D54" s="244">
        <v>54.92</v>
      </c>
      <c r="E54" s="194"/>
      <c r="F54" s="99">
        <f>'CSA Wrksht'!N76</f>
        <v>0</v>
      </c>
      <c r="G54" s="170">
        <f t="shared" ref="G54" si="26">D54*F54</f>
        <v>0</v>
      </c>
      <c r="H54" s="196"/>
      <c r="I54" s="171">
        <f t="shared" ref="I54" si="27">ROUND(G54-H54,2)</f>
        <v>0</v>
      </c>
      <c r="J54" s="195" t="str">
        <f t="shared" ref="J54" si="28">IF(E54="","XXXXXXXXXX",ROUND(E54-H54,2))</f>
        <v>XXXXXXXXXX</v>
      </c>
      <c r="K54" s="196"/>
      <c r="L54" s="165">
        <f t="shared" ref="L54:L60" si="29">IF(D54="",0,K54/D54)</f>
        <v>0</v>
      </c>
    </row>
    <row r="55" spans="1:12" s="185" customFormat="1" x14ac:dyDescent="0.35">
      <c r="A55" s="249">
        <f>'CSA Wrksht'!A77</f>
        <v>49</v>
      </c>
      <c r="B55" s="176" t="str">
        <f>'CSA Wrksht'!B77</f>
        <v>Prevention - Selective - Client Specific Form</v>
      </c>
      <c r="C55" s="176" t="str">
        <f>'CSA Wrksht'!F77</f>
        <v>Hours</v>
      </c>
      <c r="D55" s="244">
        <v>54.92</v>
      </c>
      <c r="E55" s="194"/>
      <c r="F55" s="99">
        <f>'CSA Wrksht'!N77</f>
        <v>0</v>
      </c>
      <c r="G55" s="170">
        <f>D55*F55</f>
        <v>0</v>
      </c>
      <c r="H55" s="196"/>
      <c r="I55" s="171">
        <f>ROUND(G55-H55,2)</f>
        <v>0</v>
      </c>
      <c r="J55" s="195" t="str">
        <f>IF(E55="","XXXXXXXXXX",ROUND(E55-H55,2))</f>
        <v>XXXXXXXXXX</v>
      </c>
      <c r="K55" s="196"/>
      <c r="L55" s="165">
        <f t="shared" si="29"/>
        <v>0</v>
      </c>
    </row>
    <row r="56" spans="1:12" s="185" customFormat="1" x14ac:dyDescent="0.35">
      <c r="A56" s="249">
        <f>'CSA Wrksht'!A78</f>
        <v>49</v>
      </c>
      <c r="B56" s="176" t="str">
        <f>'CSA Wrksht'!B78</f>
        <v>Prevention - Selective - Non-Client Specific</v>
      </c>
      <c r="C56" s="176" t="str">
        <f>'CSA Wrksht'!F78</f>
        <v>Hours</v>
      </c>
      <c r="D56" s="244">
        <v>54.92</v>
      </c>
      <c r="E56" s="194"/>
      <c r="F56" s="99">
        <f>'CSA Wrksht'!N78</f>
        <v>0</v>
      </c>
      <c r="G56" s="170">
        <f t="shared" ref="G56:G60" si="30">D56*F56</f>
        <v>0</v>
      </c>
      <c r="H56" s="196"/>
      <c r="I56" s="171">
        <f t="shared" ref="I56:I58" si="31">ROUND(G56-H56,2)</f>
        <v>0</v>
      </c>
      <c r="J56" s="195" t="str">
        <f t="shared" ref="J56:J58" si="32">IF(E56="","XXXXXXXXXX",ROUND(E56-H56,2))</f>
        <v>XXXXXXXXXX</v>
      </c>
      <c r="K56" s="196"/>
      <c r="L56" s="165">
        <f t="shared" si="29"/>
        <v>0</v>
      </c>
    </row>
    <row r="57" spans="1:12" s="185" customFormat="1" x14ac:dyDescent="0.35">
      <c r="A57" s="249">
        <f>'CSA Wrksht'!A79</f>
        <v>50</v>
      </c>
      <c r="B57" s="176" t="str">
        <f>'CSA Wrksht'!B79</f>
        <v>Prevention - Universal Direct</v>
      </c>
      <c r="C57" s="176" t="str">
        <f>'CSA Wrksht'!F79</f>
        <v>Hours</v>
      </c>
      <c r="D57" s="244">
        <v>54.92</v>
      </c>
      <c r="E57" s="194"/>
      <c r="F57" s="99">
        <f>'CSA Wrksht'!N79</f>
        <v>0</v>
      </c>
      <c r="G57" s="170">
        <f t="shared" si="30"/>
        <v>0</v>
      </c>
      <c r="H57" s="196"/>
      <c r="I57" s="171">
        <f t="shared" si="31"/>
        <v>0</v>
      </c>
      <c r="J57" s="195" t="str">
        <f t="shared" si="32"/>
        <v>XXXXXXXXXX</v>
      </c>
      <c r="K57" s="196"/>
      <c r="L57" s="165">
        <f t="shared" si="29"/>
        <v>0</v>
      </c>
    </row>
    <row r="58" spans="1:12" s="185" customFormat="1" x14ac:dyDescent="0.35">
      <c r="A58" s="249">
        <f>'CSA Wrksht'!A80</f>
        <v>51</v>
      </c>
      <c r="B58" s="176" t="str">
        <f>'CSA Wrksht'!B80</f>
        <v>Prevention - Universal Indirect</v>
      </c>
      <c r="C58" s="176" t="str">
        <f>'CSA Wrksht'!F80</f>
        <v>Hours</v>
      </c>
      <c r="D58" s="244">
        <v>54.92</v>
      </c>
      <c r="E58" s="194"/>
      <c r="F58" s="99">
        <f>'CSA Wrksht'!N80</f>
        <v>0</v>
      </c>
      <c r="G58" s="170">
        <f t="shared" si="30"/>
        <v>0</v>
      </c>
      <c r="H58" s="196"/>
      <c r="I58" s="171">
        <f t="shared" si="31"/>
        <v>0</v>
      </c>
      <c r="J58" s="195" t="str">
        <f t="shared" si="32"/>
        <v>XXXXXXXXXX</v>
      </c>
      <c r="K58" s="196"/>
      <c r="L58" s="165">
        <f t="shared" si="29"/>
        <v>0</v>
      </c>
    </row>
    <row r="59" spans="1:12" s="185" customFormat="1" ht="15" customHeight="1" x14ac:dyDescent="0.35">
      <c r="A59" s="249">
        <f>'CSA Wrksht'!A81</f>
        <v>0</v>
      </c>
      <c r="B59" s="176">
        <f>'CSA Wrksht'!B81</f>
        <v>0</v>
      </c>
      <c r="C59" s="176">
        <f>'CSA Wrksht'!F81</f>
        <v>0</v>
      </c>
      <c r="D59" s="193"/>
      <c r="E59" s="194"/>
      <c r="F59" s="99">
        <f>'CSA Wrksht'!N81</f>
        <v>0</v>
      </c>
      <c r="G59" s="170">
        <f t="shared" si="30"/>
        <v>0</v>
      </c>
      <c r="H59" s="196"/>
      <c r="I59" s="171">
        <f>ROUND(G59-H59,2)</f>
        <v>0</v>
      </c>
      <c r="J59" s="195" t="str">
        <f>IF(E59="","XXXXXXXXXX",ROUND(E59-H59,2))</f>
        <v>XXXXXXXXXX</v>
      </c>
      <c r="K59" s="196"/>
      <c r="L59" s="165">
        <f t="shared" si="29"/>
        <v>0</v>
      </c>
    </row>
    <row r="60" spans="1:12" s="185" customFormat="1" ht="15" customHeight="1" x14ac:dyDescent="0.35">
      <c r="A60" s="249">
        <f>'CSA Wrksht'!A82</f>
        <v>0</v>
      </c>
      <c r="B60" s="176">
        <f>'CSA Wrksht'!B82</f>
        <v>0</v>
      </c>
      <c r="C60" s="176">
        <f>'CSA Wrksht'!F82</f>
        <v>0</v>
      </c>
      <c r="D60" s="193"/>
      <c r="E60" s="194"/>
      <c r="F60" s="99">
        <f>'CSA Wrksht'!N82</f>
        <v>0</v>
      </c>
      <c r="G60" s="170">
        <f t="shared" si="30"/>
        <v>0</v>
      </c>
      <c r="H60" s="196"/>
      <c r="I60" s="171">
        <f>ROUND(G60-H60,2)</f>
        <v>0</v>
      </c>
      <c r="J60" s="195" t="str">
        <f>IF(E60="","XXXXXXXXXX",ROUND(E60-H60,2))</f>
        <v>XXXXXXXXXX</v>
      </c>
      <c r="K60" s="196"/>
      <c r="L60" s="165">
        <f t="shared" si="29"/>
        <v>0</v>
      </c>
    </row>
    <row r="61" spans="1:12" s="185" customFormat="1" ht="6.75" customHeight="1" x14ac:dyDescent="0.35">
      <c r="A61" s="190"/>
      <c r="B61" s="191"/>
      <c r="C61" s="191"/>
      <c r="D61" s="192"/>
      <c r="J61" s="197"/>
    </row>
    <row r="62" spans="1:12" s="185" customFormat="1" ht="15" customHeight="1" thickBot="1" x14ac:dyDescent="0.4">
      <c r="A62" s="198" t="s">
        <v>371</v>
      </c>
      <c r="B62" s="199" t="s">
        <v>368</v>
      </c>
      <c r="C62" s="199"/>
      <c r="D62" s="200"/>
      <c r="E62" s="201"/>
      <c r="F62" s="202">
        <f>SUM(F53:F61)</f>
        <v>0</v>
      </c>
      <c r="G62" s="208">
        <f>SUM(G53:G61)</f>
        <v>0</v>
      </c>
      <c r="H62" s="208">
        <f>SUM(H53:H61)</f>
        <v>0</v>
      </c>
      <c r="I62" s="208">
        <f>SUM(I53:I61)</f>
        <v>0</v>
      </c>
      <c r="J62" s="203">
        <f>ROUND(E62-H62,2)</f>
        <v>0</v>
      </c>
      <c r="K62" s="204">
        <f>SUM(K53:K61)</f>
        <v>0</v>
      </c>
      <c r="L62" s="208">
        <f>SUM(L53:L61)</f>
        <v>0</v>
      </c>
    </row>
    <row r="63" spans="1:12" s="185" customFormat="1" ht="15.75" customHeight="1" thickBot="1" x14ac:dyDescent="0.4">
      <c r="A63" s="190"/>
      <c r="B63" s="191"/>
      <c r="C63" s="191"/>
      <c r="D63" s="192"/>
      <c r="E63" s="205" t="str">
        <f>IF((SUM(E53:E61))&gt;E62,"Please check funding above","")</f>
        <v/>
      </c>
      <c r="K63" s="206">
        <f>MIN(J62,I62)</f>
        <v>0</v>
      </c>
      <c r="L63" s="207" t="s">
        <v>147</v>
      </c>
    </row>
    <row r="64" spans="1:12" s="185" customFormat="1" ht="15" customHeight="1" x14ac:dyDescent="0.35">
      <c r="A64" s="51" t="s">
        <v>354</v>
      </c>
      <c r="B64" s="52" t="s">
        <v>355</v>
      </c>
      <c r="C64" s="191"/>
      <c r="D64" s="192"/>
    </row>
    <row r="65" spans="1:12" s="185" customFormat="1" ht="15" customHeight="1" x14ac:dyDescent="0.35">
      <c r="A65" s="249" t="s">
        <v>330</v>
      </c>
      <c r="B65" s="176" t="s">
        <v>355</v>
      </c>
      <c r="C65" s="176" t="s">
        <v>332</v>
      </c>
      <c r="D65" s="193"/>
      <c r="E65" s="194"/>
      <c r="F65" s="144"/>
      <c r="G65" s="170">
        <f t="shared" ref="G65" si="33">D65*F65</f>
        <v>0</v>
      </c>
      <c r="H65" s="196"/>
      <c r="I65" s="171">
        <f t="shared" ref="I65" si="34">ROUND(G65-H65,2)</f>
        <v>0</v>
      </c>
      <c r="J65" s="195" t="str">
        <f t="shared" ref="J65" si="35">IF(E65="","XXXXXXXXXX",ROUND(E65-H65,2))</f>
        <v>XXXXXXXXXX</v>
      </c>
      <c r="K65" s="196"/>
      <c r="L65" s="165">
        <f t="shared" ref="L65" si="36">IF(D65="",0,K65/D65)</f>
        <v>0</v>
      </c>
    </row>
    <row r="66" spans="1:12" s="185" customFormat="1" ht="6.75" customHeight="1" x14ac:dyDescent="0.35">
      <c r="A66" s="190"/>
      <c r="B66" s="191"/>
      <c r="C66" s="191"/>
      <c r="D66" s="192"/>
      <c r="J66" s="197"/>
    </row>
    <row r="67" spans="1:12" s="185" customFormat="1" ht="15" customHeight="1" thickBot="1" x14ac:dyDescent="0.4">
      <c r="A67" s="198" t="s">
        <v>354</v>
      </c>
      <c r="B67" s="199" t="s">
        <v>355</v>
      </c>
      <c r="C67" s="199"/>
      <c r="D67" s="200"/>
      <c r="E67" s="201"/>
      <c r="F67" s="202">
        <f>SUM(F64:F66)</f>
        <v>0</v>
      </c>
      <c r="G67" s="208">
        <f>SUM(G64:G66)</f>
        <v>0</v>
      </c>
      <c r="H67" s="208">
        <f>SUM(H64:H66)</f>
        <v>0</v>
      </c>
      <c r="I67" s="208">
        <f>SUM(I64:I66)</f>
        <v>0</v>
      </c>
      <c r="J67" s="203">
        <f>ROUND(E67-H67,2)</f>
        <v>0</v>
      </c>
      <c r="K67" s="204">
        <f>SUM(K64:K66)</f>
        <v>0</v>
      </c>
      <c r="L67" s="208">
        <f>SUM(L64:L66)</f>
        <v>0</v>
      </c>
    </row>
    <row r="68" spans="1:12" s="185" customFormat="1" ht="15" thickBot="1" x14ac:dyDescent="0.4">
      <c r="A68" s="190"/>
      <c r="B68" s="191"/>
      <c r="C68" s="191"/>
      <c r="D68" s="192"/>
      <c r="E68" s="205" t="str">
        <f>IF((SUM(E64:E66))&gt;E67,"Please check funding above","")</f>
        <v/>
      </c>
      <c r="K68" s="206">
        <f>MIN(J67,I67)</f>
        <v>0</v>
      </c>
      <c r="L68" s="207" t="s">
        <v>147</v>
      </c>
    </row>
    <row r="69" spans="1:12" s="185" customFormat="1" ht="15.75" customHeight="1" x14ac:dyDescent="0.35">
      <c r="A69" s="190"/>
      <c r="B69" s="191"/>
      <c r="C69" s="191"/>
      <c r="D69" s="192"/>
      <c r="E69" s="205"/>
      <c r="K69" s="127"/>
      <c r="L69" s="207"/>
    </row>
    <row r="70" spans="1:12" s="185" customFormat="1" x14ac:dyDescent="0.35">
      <c r="A70" s="198"/>
      <c r="B70" s="199" t="s">
        <v>336</v>
      </c>
      <c r="C70" s="199"/>
      <c r="D70" s="200"/>
      <c r="E70" s="208">
        <f>E24+E29+E67+E40+E51+E62</f>
        <v>0</v>
      </c>
      <c r="F70" s="202">
        <f t="shared" ref="F70:L70" si="37">F24+F29+F67+F40+F51+F62</f>
        <v>0</v>
      </c>
      <c r="G70" s="208">
        <f t="shared" si="37"/>
        <v>0</v>
      </c>
      <c r="H70" s="208">
        <f t="shared" si="37"/>
        <v>0</v>
      </c>
      <c r="I70" s="208">
        <f t="shared" si="37"/>
        <v>0</v>
      </c>
      <c r="J70" s="203">
        <f t="shared" si="37"/>
        <v>0</v>
      </c>
      <c r="K70" s="208">
        <f t="shared" si="37"/>
        <v>0</v>
      </c>
      <c r="L70" s="208">
        <f t="shared" si="37"/>
        <v>0</v>
      </c>
    </row>
    <row r="71" spans="1:12" s="185" customFormat="1" x14ac:dyDescent="0.35">
      <c r="A71" s="51"/>
      <c r="B71" s="52"/>
      <c r="C71" s="52"/>
      <c r="D71" s="115"/>
      <c r="E71" s="304"/>
      <c r="F71" s="116"/>
      <c r="G71" s="304"/>
      <c r="H71" s="304"/>
      <c r="I71" s="304"/>
      <c r="J71" s="305"/>
      <c r="K71" s="304"/>
      <c r="L71" s="304"/>
    </row>
    <row r="72" spans="1:12" x14ac:dyDescent="0.35">
      <c r="A72" s="51" t="s">
        <v>318</v>
      </c>
      <c r="B72" s="52" t="s">
        <v>319</v>
      </c>
      <c r="C72" s="191"/>
      <c r="D72" s="192"/>
      <c r="E72" s="205"/>
      <c r="F72" s="185"/>
      <c r="G72" s="185"/>
      <c r="H72" s="185"/>
      <c r="I72" s="185"/>
      <c r="J72" s="185"/>
      <c r="K72" s="127"/>
      <c r="L72" s="207"/>
    </row>
    <row r="73" spans="1:12" x14ac:dyDescent="0.35">
      <c r="A73" s="249">
        <f>'CSA Wrksht'!A35</f>
        <v>28</v>
      </c>
      <c r="B73" s="176" t="str">
        <f>'CSA Wrksht'!B35</f>
        <v>Incidental Expenses</v>
      </c>
      <c r="C73" s="176" t="str">
        <f>'CSA Wrksht'!F35</f>
        <v>1 Unit = $1.00</v>
      </c>
      <c r="D73" s="170">
        <v>1</v>
      </c>
      <c r="E73" s="176"/>
      <c r="F73" s="99">
        <f>'CSA Wrksht'!O35</f>
        <v>0</v>
      </c>
      <c r="G73" s="170">
        <f t="shared" ref="G73:G75" si="38">D73*F73</f>
        <v>0</v>
      </c>
      <c r="H73" s="196"/>
      <c r="I73" s="171">
        <f t="shared" ref="I73:I75" si="39">ROUND(G73-H73,2)</f>
        <v>0</v>
      </c>
      <c r="J73" s="176"/>
      <c r="K73" s="196"/>
      <c r="L73" s="165">
        <f t="shared" ref="L73:L75" si="40">IF(D73="",0,K73/D73)</f>
        <v>0</v>
      </c>
    </row>
    <row r="74" spans="1:12" s="185" customFormat="1" x14ac:dyDescent="0.35">
      <c r="A74" s="249">
        <f>'CSA Wrksht'!A59</f>
        <v>0</v>
      </c>
      <c r="B74" s="176">
        <f>'CSA Wrksht'!B59</f>
        <v>0</v>
      </c>
      <c r="C74" s="176">
        <f>'CSA Wrksht'!F59</f>
        <v>0</v>
      </c>
      <c r="D74" s="193"/>
      <c r="E74" s="176"/>
      <c r="F74" s="99">
        <f>'CSA Wrksht'!O59</f>
        <v>0</v>
      </c>
      <c r="G74" s="170">
        <f t="shared" si="38"/>
        <v>0</v>
      </c>
      <c r="H74" s="196"/>
      <c r="I74" s="171">
        <f t="shared" si="39"/>
        <v>0</v>
      </c>
      <c r="J74" s="176"/>
      <c r="K74" s="196"/>
      <c r="L74" s="165">
        <f t="shared" si="40"/>
        <v>0</v>
      </c>
    </row>
    <row r="75" spans="1:12" s="185" customFormat="1" x14ac:dyDescent="0.35">
      <c r="A75" s="249">
        <f>'CSA Wrksht'!A60</f>
        <v>0</v>
      </c>
      <c r="B75" s="176">
        <f>'CSA Wrksht'!B60</f>
        <v>0</v>
      </c>
      <c r="C75" s="176">
        <f>'CSA Wrksht'!F60</f>
        <v>0</v>
      </c>
      <c r="D75" s="193"/>
      <c r="E75" s="176"/>
      <c r="F75" s="99">
        <f>'CSA Wrksht'!O60</f>
        <v>0</v>
      </c>
      <c r="G75" s="170">
        <f t="shared" si="38"/>
        <v>0</v>
      </c>
      <c r="H75" s="196"/>
      <c r="I75" s="171">
        <f t="shared" si="39"/>
        <v>0</v>
      </c>
      <c r="J75" s="176"/>
      <c r="K75" s="196"/>
      <c r="L75" s="165">
        <f t="shared" si="40"/>
        <v>0</v>
      </c>
    </row>
    <row r="76" spans="1:12" s="185" customFormat="1" x14ac:dyDescent="0.35">
      <c r="A76" s="190"/>
      <c r="B76" s="191"/>
      <c r="C76" s="191"/>
      <c r="D76" s="192"/>
      <c r="J76" s="197"/>
    </row>
    <row r="77" spans="1:12" ht="15" thickBot="1" x14ac:dyDescent="0.4">
      <c r="A77" s="198" t="s">
        <v>318</v>
      </c>
      <c r="B77" s="199" t="s">
        <v>319</v>
      </c>
      <c r="C77" s="199"/>
      <c r="D77" s="200"/>
      <c r="E77" s="176"/>
      <c r="F77" s="202">
        <f>SUM(F73:F76)</f>
        <v>0</v>
      </c>
      <c r="G77" s="208">
        <f>SUM(G73:G76)</f>
        <v>0</v>
      </c>
      <c r="H77" s="208">
        <f>SUM(H73:H76)</f>
        <v>0</v>
      </c>
      <c r="I77" s="208">
        <f>SUM(I73:I76)</f>
        <v>0</v>
      </c>
      <c r="J77" s="176"/>
      <c r="K77" s="204">
        <f>SUM(K73:K76)</f>
        <v>0</v>
      </c>
      <c r="L77" s="202">
        <f>SUM(L73:L76)</f>
        <v>0</v>
      </c>
    </row>
    <row r="78" spans="1:12" ht="15" thickBot="1" x14ac:dyDescent="0.4">
      <c r="A78" s="190"/>
      <c r="B78" s="191"/>
      <c r="C78" s="191"/>
      <c r="D78" s="192"/>
      <c r="E78" s="205" t="str">
        <f>IF((SUM(E73:E76))&gt;E77,"Please check funding above","")</f>
        <v/>
      </c>
      <c r="F78" s="185"/>
      <c r="G78" s="185"/>
      <c r="H78" s="185"/>
      <c r="I78" s="185"/>
      <c r="J78" s="185"/>
      <c r="K78" s="206">
        <f>I77</f>
        <v>0</v>
      </c>
      <c r="L78" s="207" t="s">
        <v>147</v>
      </c>
    </row>
    <row r="79" spans="1:12" x14ac:dyDescent="0.35">
      <c r="A79" s="64"/>
      <c r="B79" s="66"/>
      <c r="C79" s="66"/>
    </row>
    <row r="80" spans="1:12" ht="15.5" x14ac:dyDescent="0.35">
      <c r="A80" s="18" t="s">
        <v>33</v>
      </c>
      <c r="B80" s="19"/>
      <c r="C80" s="19"/>
      <c r="D80" s="19"/>
      <c r="E80" s="19"/>
      <c r="F80" s="19"/>
      <c r="G80" s="19"/>
      <c r="H80" s="19"/>
      <c r="I80" s="19"/>
      <c r="J80" s="67"/>
      <c r="K80" s="68"/>
      <c r="L80" s="69"/>
    </row>
    <row r="81" spans="1:12" x14ac:dyDescent="0.35">
      <c r="A81"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1" s="348"/>
      <c r="C81" s="348"/>
      <c r="D81" s="348"/>
      <c r="E81" s="348"/>
      <c r="F81" s="348"/>
      <c r="G81" s="348"/>
      <c r="H81" s="348"/>
      <c r="I81" s="348"/>
      <c r="J81" s="348"/>
      <c r="K81" s="348"/>
      <c r="L81" s="349"/>
    </row>
    <row r="82" spans="1:12" ht="15.5" x14ac:dyDescent="0.35">
      <c r="A82"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82" s="21"/>
      <c r="C82" s="21"/>
      <c r="D82" s="21"/>
      <c r="E82" s="21"/>
      <c r="F82" s="21"/>
      <c r="G82" s="21"/>
      <c r="H82" s="21"/>
      <c r="I82" s="21"/>
      <c r="J82" s="22"/>
      <c r="K82" s="23"/>
      <c r="L82" s="70"/>
    </row>
    <row r="83" spans="1:12" ht="15.5" x14ac:dyDescent="0.35">
      <c r="A83" s="24" t="str">
        <f>Master!$B$32</f>
        <v>By signing this report, I certify that, at time of submission, "YTD Units", "YTD Earnings", "YTD Paid Amounts", and "Amount Due" takes into consideration that DCF is the payer of last resort and do not include units that can be billed to other funding sources.</v>
      </c>
      <c r="B83" s="21"/>
      <c r="C83" s="21"/>
      <c r="D83" s="21"/>
      <c r="E83" s="21"/>
      <c r="F83" s="21"/>
      <c r="G83" s="21"/>
      <c r="H83" s="21"/>
      <c r="I83" s="21"/>
      <c r="J83" s="22"/>
      <c r="K83" s="23"/>
      <c r="L83" s="70"/>
    </row>
    <row r="84" spans="1:12" ht="15.5" x14ac:dyDescent="0.35">
      <c r="A84" s="24"/>
      <c r="B84" s="25"/>
      <c r="C84" s="25"/>
      <c r="D84" s="25"/>
      <c r="E84" s="25"/>
      <c r="F84" s="25"/>
      <c r="G84" s="25"/>
      <c r="H84" s="25"/>
      <c r="I84" s="25"/>
      <c r="J84" s="22"/>
      <c r="K84" s="23"/>
      <c r="L84" s="70"/>
    </row>
    <row r="85" spans="1:12" ht="15.5" x14ac:dyDescent="0.35">
      <c r="A85" s="332">
        <f>Master!$B$35</f>
        <v>0</v>
      </c>
      <c r="B85" s="333"/>
      <c r="C85" s="71"/>
      <c r="D85" s="333">
        <f>Master!$E$35</f>
        <v>0</v>
      </c>
      <c r="E85" s="333"/>
      <c r="F85" s="71"/>
      <c r="G85" s="72">
        <f>Master!$G$35</f>
        <v>0</v>
      </c>
      <c r="H85" s="21"/>
      <c r="I85" s="21"/>
      <c r="J85" s="22"/>
      <c r="K85" s="23"/>
      <c r="L85" s="70"/>
    </row>
    <row r="86" spans="1:12" ht="15.5" x14ac:dyDescent="0.35">
      <c r="A86" s="73" t="s">
        <v>34</v>
      </c>
      <c r="B86" s="74"/>
      <c r="C86" s="31"/>
      <c r="D86" s="30" t="s">
        <v>35</v>
      </c>
      <c r="E86" s="31"/>
      <c r="F86" s="75"/>
      <c r="G86" s="30" t="s">
        <v>36</v>
      </c>
      <c r="H86" s="75"/>
      <c r="I86" s="75"/>
      <c r="J86" s="76"/>
      <c r="K86" s="77"/>
      <c r="L86" s="78"/>
    </row>
    <row r="87" spans="1:12" x14ac:dyDescent="0.35">
      <c r="A87" s="64"/>
      <c r="B87" s="66"/>
      <c r="C87" s="66"/>
    </row>
    <row r="88" spans="1:12" x14ac:dyDescent="0.35">
      <c r="A88" s="64"/>
      <c r="B88" s="66"/>
      <c r="C88" s="66"/>
    </row>
    <row r="89" spans="1:12" x14ac:dyDescent="0.35">
      <c r="A89" s="64"/>
      <c r="B89" s="65"/>
      <c r="C89" s="66"/>
    </row>
    <row r="90" spans="1:12" x14ac:dyDescent="0.35">
      <c r="A90" s="64"/>
      <c r="B90" s="66"/>
      <c r="C90" s="66"/>
    </row>
    <row r="91" spans="1:12" x14ac:dyDescent="0.35">
      <c r="A91" s="84"/>
      <c r="B91" s="122"/>
      <c r="C91" s="85"/>
    </row>
    <row r="92" spans="1:12" x14ac:dyDescent="0.35">
      <c r="A92" s="64"/>
      <c r="B92" s="66"/>
      <c r="C92" s="66"/>
    </row>
    <row r="93" spans="1:12" x14ac:dyDescent="0.35">
      <c r="A93" s="64"/>
      <c r="B93" s="65"/>
      <c r="C93" s="66"/>
    </row>
    <row r="94" spans="1:12" x14ac:dyDescent="0.35">
      <c r="A94" s="83"/>
      <c r="B94" s="123"/>
      <c r="C94" s="124"/>
    </row>
    <row r="95" spans="1:12" x14ac:dyDescent="0.35">
      <c r="A95" s="79"/>
      <c r="B95" s="123"/>
      <c r="C95" s="124"/>
    </row>
    <row r="96" spans="1:12" x14ac:dyDescent="0.35">
      <c r="A96" s="83"/>
      <c r="B96" s="66"/>
      <c r="C96" s="124"/>
    </row>
    <row r="97" spans="1:3" x14ac:dyDescent="0.35">
      <c r="A97" s="83"/>
      <c r="B97" s="66"/>
      <c r="C97" s="124"/>
    </row>
    <row r="98" spans="1:3" x14ac:dyDescent="0.35">
      <c r="A98" s="79"/>
      <c r="B98" s="123"/>
      <c r="C98" s="124"/>
    </row>
  </sheetData>
  <sheetProtection algorithmName="SHA-512" hashValue="XjwtkM6fQ+XNeeQ2iZoMyCTpKIIcYRXEtvqFIRj6b+MsjMs58juNtuaOhqMPQbUFOFSmG13Tdz5mxxzMScDX5A==" saltValue="yyeS4cTz0dSuZ4YFrI5faw==" spinCount="100000" sheet="1" objects="1" scenarios="1" formatCells="0" formatColumns="0" formatRows="0"/>
  <mergeCells count="14">
    <mergeCell ref="A85:B85"/>
    <mergeCell ref="D85:E85"/>
    <mergeCell ref="F1:I1"/>
    <mergeCell ref="F2:I2"/>
    <mergeCell ref="C1:E1"/>
    <mergeCell ref="C2:E2"/>
    <mergeCell ref="C3:E3"/>
    <mergeCell ref="F3:I3"/>
    <mergeCell ref="C4:E4"/>
    <mergeCell ref="C5:E5"/>
    <mergeCell ref="C6:E6"/>
    <mergeCell ref="C7:E7"/>
    <mergeCell ref="C8:E8"/>
    <mergeCell ref="A81:L81"/>
  </mergeCells>
  <conditionalFormatting sqref="K24">
    <cfRule type="cellIs" dxfId="6" priority="7" operator="greaterThan">
      <formula>K25</formula>
    </cfRule>
  </conditionalFormatting>
  <conditionalFormatting sqref="K77">
    <cfRule type="cellIs" dxfId="5" priority="6" operator="greaterThan">
      <formula>K78</formula>
    </cfRule>
  </conditionalFormatting>
  <conditionalFormatting sqref="K29">
    <cfRule type="cellIs" dxfId="4" priority="5" operator="greaterThan">
      <formula>K30</formula>
    </cfRule>
  </conditionalFormatting>
  <conditionalFormatting sqref="K67">
    <cfRule type="cellIs" dxfId="3" priority="4" operator="greaterThan">
      <formula>K68</formula>
    </cfRule>
  </conditionalFormatting>
  <conditionalFormatting sqref="K40">
    <cfRule type="cellIs" dxfId="2" priority="3" operator="greaterThan">
      <formula>K41</formula>
    </cfRule>
  </conditionalFormatting>
  <conditionalFormatting sqref="K51">
    <cfRule type="cellIs" dxfId="1" priority="2" operator="greaterThan">
      <formula>K52</formula>
    </cfRule>
  </conditionalFormatting>
  <conditionalFormatting sqref="K62">
    <cfRule type="cellIs" dxfId="0" priority="1" operator="greaterThan">
      <formula>K63</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2 K73:K75 K27 K65 K32:K38 K43:K49 K54:K60">
      <formula1>IF(K15&lt;=MIN(I15,J15), TRUE, FALSE)</formula1>
    </dataValidation>
  </dataValidations>
  <hyperlinks>
    <hyperlink ref="L1" location="Master!A1" display="(Return to Master Tab)"/>
  </hyperlinks>
  <pageMargins left="0.7" right="0.7" top="0.75" bottom="0.75" header="0.3" footer="0.3"/>
  <pageSetup scale="4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26" sqref="C26"/>
    </sheetView>
  </sheetViews>
  <sheetFormatPr defaultRowHeight="14.5" x14ac:dyDescent="0.35"/>
  <cols>
    <col min="1" max="1" width="7.81640625" bestFit="1" customWidth="1"/>
    <col min="2" max="2" width="10.26953125" style="282" customWidth="1"/>
    <col min="3" max="3" width="15" customWidth="1"/>
    <col min="4" max="4" width="20.36328125" bestFit="1" customWidth="1"/>
    <col min="5" max="5" width="42.81640625" bestFit="1" customWidth="1"/>
  </cols>
  <sheetData>
    <row r="1" spans="1:5" s="271" customFormat="1" x14ac:dyDescent="0.35">
      <c r="A1" s="271" t="s">
        <v>243</v>
      </c>
      <c r="B1" s="271" t="s">
        <v>36</v>
      </c>
      <c r="C1" s="271" t="s">
        <v>244</v>
      </c>
    </row>
    <row r="2" spans="1:5" x14ac:dyDescent="0.35">
      <c r="A2" t="s">
        <v>245</v>
      </c>
      <c r="C2" t="s">
        <v>246</v>
      </c>
    </row>
    <row r="3" spans="1:5" x14ac:dyDescent="0.35">
      <c r="A3" t="s">
        <v>247</v>
      </c>
      <c r="C3" t="s">
        <v>248</v>
      </c>
    </row>
    <row r="4" spans="1:5" x14ac:dyDescent="0.35">
      <c r="A4" t="s">
        <v>280</v>
      </c>
      <c r="C4" t="s">
        <v>281</v>
      </c>
    </row>
    <row r="5" spans="1:5" x14ac:dyDescent="0.35">
      <c r="D5" t="s">
        <v>282</v>
      </c>
      <c r="E5" s="295" t="s">
        <v>283</v>
      </c>
    </row>
    <row r="6" spans="1:5" x14ac:dyDescent="0.35">
      <c r="D6" t="s">
        <v>284</v>
      </c>
      <c r="E6" s="295" t="s">
        <v>285</v>
      </c>
    </row>
    <row r="7" spans="1:5" x14ac:dyDescent="0.35">
      <c r="D7" t="s">
        <v>240</v>
      </c>
      <c r="E7" s="295" t="s">
        <v>286</v>
      </c>
    </row>
    <row r="8" spans="1:5" x14ac:dyDescent="0.35">
      <c r="D8" s="282" t="s">
        <v>240</v>
      </c>
      <c r="E8" s="295" t="s">
        <v>287</v>
      </c>
    </row>
    <row r="9" spans="1:5" x14ac:dyDescent="0.35">
      <c r="D9" t="s">
        <v>288</v>
      </c>
      <c r="E9" s="295" t="s">
        <v>289</v>
      </c>
    </row>
    <row r="10" spans="1:5" x14ac:dyDescent="0.35">
      <c r="D10" t="s">
        <v>290</v>
      </c>
      <c r="E10" s="296">
        <v>59.97</v>
      </c>
    </row>
    <row r="11" spans="1:5" x14ac:dyDescent="0.35">
      <c r="A11" t="s">
        <v>291</v>
      </c>
      <c r="C11" t="s">
        <v>292</v>
      </c>
    </row>
    <row r="12" spans="1:5" x14ac:dyDescent="0.35">
      <c r="A12" t="s">
        <v>294</v>
      </c>
      <c r="B12" s="297">
        <v>42339</v>
      </c>
      <c r="C12" t="s">
        <v>296</v>
      </c>
    </row>
    <row r="13" spans="1:5" x14ac:dyDescent="0.35">
      <c r="A13" t="s">
        <v>295</v>
      </c>
      <c r="B13" s="297">
        <v>42347</v>
      </c>
      <c r="C13" s="282" t="s">
        <v>297</v>
      </c>
    </row>
    <row r="14" spans="1:5" x14ac:dyDescent="0.35">
      <c r="A14" t="s">
        <v>298</v>
      </c>
      <c r="B14" s="297">
        <v>42404</v>
      </c>
      <c r="C14" t="s">
        <v>299</v>
      </c>
    </row>
    <row r="15" spans="1:5" x14ac:dyDescent="0.35">
      <c r="C15" t="s">
        <v>302</v>
      </c>
    </row>
    <row r="16" spans="1:5" x14ac:dyDescent="0.35">
      <c r="A16" t="s">
        <v>303</v>
      </c>
      <c r="B16" s="297">
        <v>42438</v>
      </c>
      <c r="C16" t="s">
        <v>304</v>
      </c>
    </row>
    <row r="17" spans="1:3" x14ac:dyDescent="0.35">
      <c r="A17" s="282" t="s">
        <v>305</v>
      </c>
      <c r="B17" s="297">
        <v>42712</v>
      </c>
      <c r="C17" t="s">
        <v>306</v>
      </c>
    </row>
    <row r="18" spans="1:3" x14ac:dyDescent="0.35">
      <c r="A18" s="282" t="s">
        <v>310</v>
      </c>
      <c r="B18" s="297">
        <v>42775</v>
      </c>
      <c r="C18" t="s">
        <v>311</v>
      </c>
    </row>
    <row r="19" spans="1:3" x14ac:dyDescent="0.35">
      <c r="A19" t="s">
        <v>320</v>
      </c>
      <c r="B19" s="297">
        <v>42886</v>
      </c>
      <c r="C19" t="s">
        <v>321</v>
      </c>
    </row>
    <row r="20" spans="1:3" x14ac:dyDescent="0.35">
      <c r="A20" t="s">
        <v>322</v>
      </c>
      <c r="C20" t="s">
        <v>323</v>
      </c>
    </row>
    <row r="21" spans="1:3" x14ac:dyDescent="0.35">
      <c r="A21" t="s">
        <v>324</v>
      </c>
      <c r="B21" s="297">
        <v>42964</v>
      </c>
      <c r="C21" t="s">
        <v>325</v>
      </c>
    </row>
    <row r="22" spans="1:3" x14ac:dyDescent="0.35">
      <c r="A22" t="s">
        <v>337</v>
      </c>
      <c r="B22" s="297">
        <v>43047</v>
      </c>
      <c r="C22" t="s">
        <v>338</v>
      </c>
    </row>
    <row r="23" spans="1:3" x14ac:dyDescent="0.35">
      <c r="A23" t="s">
        <v>352</v>
      </c>
      <c r="B23" s="297">
        <v>42739</v>
      </c>
      <c r="C23" t="s">
        <v>353</v>
      </c>
    </row>
    <row r="24" spans="1:3" x14ac:dyDescent="0.35">
      <c r="A24" t="s">
        <v>356</v>
      </c>
      <c r="B24" s="297">
        <v>43111</v>
      </c>
      <c r="C24" t="s">
        <v>357</v>
      </c>
    </row>
    <row r="25" spans="1:3" x14ac:dyDescent="0.35">
      <c r="A25" t="s">
        <v>374</v>
      </c>
      <c r="B25" s="297">
        <v>43224</v>
      </c>
      <c r="C25" t="s">
        <v>375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60"/>
  <sheetViews>
    <sheetView showGridLines="0" showZeros="0" tabSelected="1" zoomScaleNormal="100" workbookViewId="0">
      <selection sqref="A1:F1"/>
    </sheetView>
  </sheetViews>
  <sheetFormatPr defaultColWidth="9.08984375" defaultRowHeight="14.5" x14ac:dyDescent="0.35"/>
  <cols>
    <col min="1" max="1" width="3.6328125" style="2" bestFit="1" customWidth="1"/>
    <col min="2" max="2" width="36.7265625" style="2" bestFit="1" customWidth="1"/>
    <col min="3" max="7" width="25.7265625" style="2" customWidth="1"/>
    <col min="8" max="16384" width="9.08984375" style="2"/>
  </cols>
  <sheetData>
    <row r="1" spans="1:11" x14ac:dyDescent="0.35">
      <c r="A1" s="326" t="s">
        <v>0</v>
      </c>
      <c r="B1" s="326"/>
      <c r="C1" s="326"/>
      <c r="D1" s="326"/>
      <c r="E1" s="326"/>
      <c r="F1" s="326"/>
      <c r="G1" s="1" t="s">
        <v>372</v>
      </c>
    </row>
    <row r="2" spans="1:11" x14ac:dyDescent="0.35">
      <c r="G2" s="184" t="s">
        <v>373</v>
      </c>
    </row>
    <row r="3" spans="1:11" x14ac:dyDescent="0.35">
      <c r="A3" s="3" t="s">
        <v>1</v>
      </c>
      <c r="B3" s="4" t="s">
        <v>2</v>
      </c>
      <c r="C3" s="327"/>
      <c r="D3" s="327"/>
      <c r="E3" s="5"/>
      <c r="F3" s="5"/>
      <c r="G3" s="6"/>
      <c r="H3" s="7"/>
      <c r="I3" s="7"/>
      <c r="J3" s="7"/>
    </row>
    <row r="4" spans="1:11" x14ac:dyDescent="0.35">
      <c r="A4" s="3" t="s">
        <v>3</v>
      </c>
      <c r="B4" s="4" t="s">
        <v>4</v>
      </c>
      <c r="C4" s="328"/>
      <c r="D4" s="328"/>
      <c r="E4" s="7"/>
      <c r="F4" s="7"/>
      <c r="H4" s="7"/>
      <c r="I4" s="7"/>
      <c r="J4" s="7"/>
    </row>
    <row r="5" spans="1:11" x14ac:dyDescent="0.35">
      <c r="A5" s="3" t="s">
        <v>5</v>
      </c>
      <c r="B5" s="4" t="s">
        <v>6</v>
      </c>
      <c r="C5" s="329"/>
      <c r="D5" s="327"/>
      <c r="E5" s="7"/>
      <c r="F5" s="7"/>
      <c r="G5" s="7"/>
      <c r="H5" s="7"/>
      <c r="I5" s="7"/>
      <c r="J5" s="7"/>
      <c r="K5" s="7"/>
    </row>
    <row r="6" spans="1:11" x14ac:dyDescent="0.35">
      <c r="A6" s="3" t="s">
        <v>7</v>
      </c>
      <c r="B6" s="4" t="s">
        <v>8</v>
      </c>
      <c r="C6" s="330"/>
      <c r="D6" s="331"/>
      <c r="E6" s="7"/>
      <c r="F6" s="7"/>
      <c r="G6" s="7"/>
      <c r="H6" s="7"/>
      <c r="I6" s="7"/>
      <c r="J6" s="7"/>
      <c r="K6" s="7"/>
    </row>
    <row r="7" spans="1:11" x14ac:dyDescent="0.35">
      <c r="A7" s="8" t="s">
        <v>9</v>
      </c>
      <c r="B7" s="9" t="s">
        <v>10</v>
      </c>
      <c r="C7" s="318"/>
      <c r="D7" s="319"/>
      <c r="E7" s="7"/>
      <c r="F7" s="7"/>
      <c r="G7" s="7"/>
      <c r="H7" s="7"/>
      <c r="I7" s="7"/>
      <c r="J7" s="7"/>
      <c r="K7" s="7"/>
    </row>
    <row r="8" spans="1:11" x14ac:dyDescent="0.35">
      <c r="A8" s="8" t="s">
        <v>11</v>
      </c>
      <c r="B8" s="9" t="s">
        <v>12</v>
      </c>
      <c r="C8" s="323">
        <f>IF(C6="",0,C6-C7+1)</f>
        <v>0</v>
      </c>
      <c r="D8" s="324"/>
      <c r="E8" s="7"/>
      <c r="F8" s="7"/>
      <c r="G8" s="7"/>
      <c r="H8" s="7"/>
      <c r="I8" s="7"/>
      <c r="J8" s="7"/>
      <c r="K8" s="7"/>
    </row>
    <row r="9" spans="1:11" x14ac:dyDescent="0.35">
      <c r="A9" s="8" t="s">
        <v>13</v>
      </c>
      <c r="B9" s="9" t="s">
        <v>14</v>
      </c>
      <c r="C9" s="325"/>
      <c r="D9" s="325"/>
      <c r="E9" s="7"/>
      <c r="F9" s="7"/>
      <c r="G9" s="10"/>
      <c r="H9" s="7"/>
      <c r="I9" s="7"/>
      <c r="J9" s="7"/>
      <c r="K9" s="7"/>
    </row>
    <row r="10" spans="1:11" x14ac:dyDescent="0.35">
      <c r="A10" s="8" t="s">
        <v>15</v>
      </c>
      <c r="B10" s="9" t="s">
        <v>16</v>
      </c>
      <c r="C10" s="325"/>
      <c r="D10" s="325"/>
      <c r="E10" s="7"/>
      <c r="F10" s="7"/>
      <c r="G10" s="7"/>
      <c r="H10" s="7"/>
      <c r="I10" s="7"/>
      <c r="J10" s="7"/>
      <c r="K10" s="7"/>
    </row>
    <row r="11" spans="1:11" x14ac:dyDescent="0.35">
      <c r="A11" s="7"/>
      <c r="B11" s="7"/>
      <c r="C11" s="7"/>
      <c r="D11" s="7"/>
      <c r="E11" s="7"/>
      <c r="F11" s="7"/>
      <c r="G11" s="7"/>
      <c r="H11" s="7"/>
      <c r="I11" s="7"/>
      <c r="J11" s="7"/>
      <c r="K11" s="7"/>
    </row>
    <row r="12" spans="1:11" s="153" customFormat="1" ht="33" customHeight="1" x14ac:dyDescent="0.35">
      <c r="A12" s="150"/>
      <c r="B12" s="151"/>
      <c r="C12" s="152" t="s">
        <v>17</v>
      </c>
      <c r="D12" s="152" t="s">
        <v>18</v>
      </c>
      <c r="E12" s="152" t="s">
        <v>19</v>
      </c>
      <c r="F12" s="152" t="s">
        <v>20</v>
      </c>
      <c r="G12" s="152" t="s">
        <v>220</v>
      </c>
      <c r="H12" s="150"/>
      <c r="I12" s="150"/>
      <c r="J12" s="150"/>
      <c r="K12" s="150"/>
    </row>
    <row r="13" spans="1:11" ht="25.5" customHeight="1" x14ac:dyDescent="0.35">
      <c r="A13" s="7"/>
      <c r="B13" s="11" t="s">
        <v>21</v>
      </c>
      <c r="C13" s="12">
        <f>'AMH Non-TANF Inv.'!E93</f>
        <v>0</v>
      </c>
      <c r="D13" s="12">
        <f>'AMH Non-TANF Inv.'!H93</f>
        <v>0</v>
      </c>
      <c r="E13" s="13">
        <f>'AMH Non-TANF Inv.'!K93</f>
        <v>0</v>
      </c>
      <c r="F13" s="12">
        <f>C13-D13-E13</f>
        <v>0</v>
      </c>
      <c r="G13" s="156" t="str">
        <f t="shared" ref="G13" si="0">IF(C13=0,"N/A",((D13+E13)-(C13/$C$6*$C$8))/(C13/$C$6*$C$8))</f>
        <v>N/A</v>
      </c>
      <c r="H13" s="7"/>
      <c r="I13" s="7"/>
      <c r="J13" s="7"/>
      <c r="K13" s="7"/>
    </row>
    <row r="14" spans="1:11" ht="25.5" customHeight="1" x14ac:dyDescent="0.35">
      <c r="A14" s="7"/>
      <c r="B14" s="11" t="s">
        <v>22</v>
      </c>
      <c r="C14" s="12">
        <f>'AMH TANF Inv.'!E85</f>
        <v>0</v>
      </c>
      <c r="D14" s="12">
        <f>'AMH TANF Inv.'!H85</f>
        <v>0</v>
      </c>
      <c r="E14" s="13">
        <f>'AMH TANF Inv.'!K85</f>
        <v>0</v>
      </c>
      <c r="F14" s="12">
        <f>C14-D14-E14</f>
        <v>0</v>
      </c>
      <c r="G14" s="156" t="str">
        <f>IF(C14=0,"N/A",((D14+E14)-(C14/$C$6*$C$8))/(C14/$C$6*$C$8))</f>
        <v>N/A</v>
      </c>
      <c r="H14" s="7"/>
      <c r="I14" s="7"/>
      <c r="J14" s="7"/>
      <c r="K14" s="7"/>
    </row>
    <row r="15" spans="1:11" ht="25.5" customHeight="1" x14ac:dyDescent="0.35">
      <c r="A15" s="7"/>
      <c r="B15" s="11" t="s">
        <v>23</v>
      </c>
      <c r="C15" s="12">
        <f>'AMH Special Funding Inv.'!E126</f>
        <v>0</v>
      </c>
      <c r="D15" s="12">
        <f>'AMH Special Funding Inv.'!H126</f>
        <v>0</v>
      </c>
      <c r="E15" s="13">
        <f>'AMH Special Funding Inv.'!K126</f>
        <v>0</v>
      </c>
      <c r="F15" s="12">
        <f>C15-D15-E15</f>
        <v>0</v>
      </c>
      <c r="G15" s="156" t="str">
        <f t="shared" ref="G15:G24" si="1">IF(C15=0,"N/A",((D15+E15)-(C15/$C$6*$C$8))/(C15/$C$6*$C$8))</f>
        <v>N/A</v>
      </c>
      <c r="H15" s="7"/>
      <c r="I15" s="7"/>
      <c r="J15" s="7"/>
      <c r="K15" s="7"/>
    </row>
    <row r="16" spans="1:11" ht="25.5" customHeight="1" x14ac:dyDescent="0.35">
      <c r="A16" s="7"/>
      <c r="B16" s="11" t="s">
        <v>24</v>
      </c>
      <c r="C16" s="12">
        <f>'CMH Non-TANF Inv.'!E89</f>
        <v>0</v>
      </c>
      <c r="D16" s="12">
        <f>'CMH Non-TANF Inv.'!H89</f>
        <v>0</v>
      </c>
      <c r="E16" s="13">
        <f>'CMH Non-TANF Inv.'!K89</f>
        <v>0</v>
      </c>
      <c r="F16" s="12">
        <f t="shared" ref="F16:F24" si="2">C16-D16-E16</f>
        <v>0</v>
      </c>
      <c r="G16" s="156" t="str">
        <f t="shared" si="1"/>
        <v>N/A</v>
      </c>
      <c r="H16" s="7"/>
      <c r="I16" s="7"/>
      <c r="J16" s="7"/>
      <c r="K16" s="7"/>
    </row>
    <row r="17" spans="1:15" ht="25.5" customHeight="1" x14ac:dyDescent="0.35">
      <c r="A17" s="7"/>
      <c r="B17" s="11" t="s">
        <v>25</v>
      </c>
      <c r="C17" s="12">
        <f>'CMH Special Funding Inv.'!E21</f>
        <v>0</v>
      </c>
      <c r="D17" s="12">
        <f>'CMH Special Funding Inv.'!H21</f>
        <v>0</v>
      </c>
      <c r="E17" s="13">
        <f>'CMH Special Funding Inv.'!K21</f>
        <v>0</v>
      </c>
      <c r="F17" s="12">
        <f t="shared" si="2"/>
        <v>0</v>
      </c>
      <c r="G17" s="156" t="str">
        <f t="shared" si="1"/>
        <v>N/A</v>
      </c>
      <c r="H17" s="7"/>
      <c r="I17" s="7"/>
      <c r="J17" s="7"/>
      <c r="K17" s="7"/>
    </row>
    <row r="18" spans="1:15" ht="25.5" customHeight="1" x14ac:dyDescent="0.35">
      <c r="A18" s="7"/>
      <c r="B18" s="11" t="s">
        <v>26</v>
      </c>
      <c r="C18" s="12">
        <f>'CMH BNET Inv.'!E17</f>
        <v>0</v>
      </c>
      <c r="D18" s="12">
        <f>'CMH BNET Inv.'!H17</f>
        <v>0</v>
      </c>
      <c r="E18" s="13">
        <f>'CMH BNET Inv.'!K17</f>
        <v>0</v>
      </c>
      <c r="F18" s="12">
        <f t="shared" si="2"/>
        <v>0</v>
      </c>
      <c r="G18" s="156" t="str">
        <f t="shared" si="1"/>
        <v>N/A</v>
      </c>
      <c r="H18" s="7"/>
      <c r="I18" s="7"/>
      <c r="J18" s="7"/>
      <c r="K18" s="7"/>
    </row>
    <row r="19" spans="1:15" ht="25.5" customHeight="1" x14ac:dyDescent="0.35">
      <c r="A19" s="7"/>
      <c r="B19" s="11" t="s">
        <v>27</v>
      </c>
      <c r="C19" s="12">
        <f>'ASA Non-TANF Inv.'!E89</f>
        <v>0</v>
      </c>
      <c r="D19" s="12">
        <f>'ASA Non-TANF Inv.'!H89</f>
        <v>0</v>
      </c>
      <c r="E19" s="13">
        <f>'ASA Non-TANF Inv.'!K89</f>
        <v>0</v>
      </c>
      <c r="F19" s="12">
        <f t="shared" si="2"/>
        <v>0</v>
      </c>
      <c r="G19" s="156" t="str">
        <f t="shared" si="1"/>
        <v>N/A</v>
      </c>
      <c r="H19" s="7"/>
      <c r="I19" s="7"/>
      <c r="J19" s="7"/>
      <c r="K19" s="7"/>
    </row>
    <row r="20" spans="1:15" ht="25.5" customHeight="1" x14ac:dyDescent="0.35">
      <c r="A20" s="7"/>
      <c r="B20" s="11" t="s">
        <v>28</v>
      </c>
      <c r="C20" s="12">
        <f>'ASA TANF Inv.'!E81</f>
        <v>0</v>
      </c>
      <c r="D20" s="12">
        <f>'ASA TANF Inv.'!H81</f>
        <v>0</v>
      </c>
      <c r="E20" s="13">
        <f>'ASA TANF Inv.'!K81</f>
        <v>0</v>
      </c>
      <c r="F20" s="12">
        <f t="shared" si="2"/>
        <v>0</v>
      </c>
      <c r="G20" s="156" t="str">
        <f t="shared" si="1"/>
        <v>N/A</v>
      </c>
      <c r="H20" s="7"/>
      <c r="I20" s="7"/>
      <c r="J20" s="7"/>
      <c r="K20" s="7"/>
    </row>
    <row r="21" spans="1:15" ht="25.5" customHeight="1" x14ac:dyDescent="0.35">
      <c r="A21" s="7"/>
      <c r="B21" s="11" t="s">
        <v>29</v>
      </c>
      <c r="C21" s="12">
        <f>'ASA Special Funding Inv.'!E144</f>
        <v>0</v>
      </c>
      <c r="D21" s="12">
        <f>'ASA Special Funding Inv.'!H144</f>
        <v>0</v>
      </c>
      <c r="E21" s="13">
        <f>'ASA Special Funding Inv.'!K144</f>
        <v>0</v>
      </c>
      <c r="F21" s="12">
        <f t="shared" si="2"/>
        <v>0</v>
      </c>
      <c r="G21" s="156" t="str">
        <f t="shared" si="1"/>
        <v>N/A</v>
      </c>
      <c r="H21" s="7"/>
      <c r="I21" s="7"/>
      <c r="J21" s="7"/>
      <c r="K21" s="7"/>
    </row>
    <row r="22" spans="1:15" ht="25.5" customHeight="1" x14ac:dyDescent="0.35">
      <c r="A22" s="7"/>
      <c r="B22" s="11" t="s">
        <v>30</v>
      </c>
      <c r="C22" s="12">
        <f>'CSA Non-TANF Inv.'!E87</f>
        <v>0</v>
      </c>
      <c r="D22" s="12">
        <f>'CSA Non-TANF Inv.'!H87</f>
        <v>0</v>
      </c>
      <c r="E22" s="13">
        <f>'CSA Non-TANF Inv.'!K87</f>
        <v>0</v>
      </c>
      <c r="F22" s="12">
        <f t="shared" si="2"/>
        <v>0</v>
      </c>
      <c r="G22" s="156" t="str">
        <f t="shared" si="1"/>
        <v>N/A</v>
      </c>
      <c r="H22" s="7"/>
      <c r="I22" s="7"/>
      <c r="J22" s="7"/>
      <c r="K22" s="7"/>
    </row>
    <row r="23" spans="1:15" ht="25.5" customHeight="1" x14ac:dyDescent="0.35">
      <c r="A23" s="7"/>
      <c r="B23" s="11" t="s">
        <v>31</v>
      </c>
      <c r="C23" s="12">
        <f>'CSA TANF Inv.'!E79</f>
        <v>0</v>
      </c>
      <c r="D23" s="12">
        <f>'CSA TANF Inv.'!H79</f>
        <v>0</v>
      </c>
      <c r="E23" s="13">
        <f>'CSA TANF Inv.'!K79</f>
        <v>0</v>
      </c>
      <c r="F23" s="12">
        <f t="shared" si="2"/>
        <v>0</v>
      </c>
      <c r="G23" s="156" t="str">
        <f t="shared" si="1"/>
        <v>N/A</v>
      </c>
      <c r="H23" s="7"/>
      <c r="I23" s="7"/>
      <c r="J23" s="7"/>
      <c r="K23" s="7"/>
    </row>
    <row r="24" spans="1:15" ht="25.5" customHeight="1" x14ac:dyDescent="0.35">
      <c r="A24" s="7"/>
      <c r="B24" s="11" t="s">
        <v>32</v>
      </c>
      <c r="C24" s="12">
        <f>'CSA Special Funding Inv.'!E70</f>
        <v>0</v>
      </c>
      <c r="D24" s="12">
        <f>'CSA Special Funding Inv.'!H70</f>
        <v>0</v>
      </c>
      <c r="E24" s="13">
        <f>'CSA Special Funding Inv.'!K70</f>
        <v>0</v>
      </c>
      <c r="F24" s="12">
        <f t="shared" si="2"/>
        <v>0</v>
      </c>
      <c r="G24" s="156" t="str">
        <f t="shared" si="1"/>
        <v>N/A</v>
      </c>
      <c r="H24" s="7"/>
      <c r="I24" s="7"/>
      <c r="J24" s="7"/>
      <c r="K24" s="7"/>
    </row>
    <row r="25" spans="1:15" ht="25.5" customHeight="1" x14ac:dyDescent="0.35">
      <c r="B25" s="14" t="s">
        <v>313</v>
      </c>
      <c r="C25" s="15">
        <f>SUM(C13:C24)</f>
        <v>0</v>
      </c>
      <c r="D25" s="15">
        <f>SUM(D13:D24)</f>
        <v>0</v>
      </c>
      <c r="E25" s="15">
        <f>SUM(E13:E24)</f>
        <v>0</v>
      </c>
      <c r="F25" s="15">
        <f>SUM(F13:F24)</f>
        <v>0</v>
      </c>
      <c r="G25" s="157" t="str">
        <f>IF(C25=0,"N/A",((D25+E25)-(C25/$C$6*$C$8))/(C25/$C$6*$C$8))</f>
        <v>N/A</v>
      </c>
      <c r="H25" s="16"/>
      <c r="I25" s="16"/>
      <c r="J25" s="16"/>
      <c r="K25" s="16"/>
      <c r="L25" s="17"/>
      <c r="M25" s="17"/>
      <c r="N25" s="17"/>
      <c r="O25" s="17"/>
    </row>
    <row r="26" spans="1:15" ht="25.5" customHeight="1" x14ac:dyDescent="0.35">
      <c r="B26" s="299" t="s">
        <v>312</v>
      </c>
      <c r="C26" s="300"/>
      <c r="D26" s="15">
        <f>'AMH Special Funding Inv.'!H133+'CMH Special Funding Inv.'!H28+'ASA Special Funding Inv.'!H151+'CSA Special Funding Inv.'!H77</f>
        <v>0</v>
      </c>
      <c r="E26" s="15">
        <f>'AMH Special Funding Inv.'!K133+'CMH Special Funding Inv.'!K28+'ASA Special Funding Inv.'!K151+'CSA Special Funding Inv.'!K77</f>
        <v>0</v>
      </c>
      <c r="F26" s="301"/>
      <c r="G26" s="302"/>
      <c r="H26" s="16"/>
      <c r="I26" s="16"/>
      <c r="J26" s="16"/>
      <c r="K26" s="16"/>
      <c r="L26" s="17"/>
      <c r="M26" s="17"/>
      <c r="N26" s="17"/>
      <c r="O26" s="17"/>
    </row>
    <row r="27" spans="1:15" ht="25.5" customHeight="1" x14ac:dyDescent="0.35">
      <c r="B27" s="14" t="s">
        <v>314</v>
      </c>
      <c r="C27" s="15">
        <f>SUM(C25:C26)</f>
        <v>0</v>
      </c>
      <c r="D27" s="15">
        <f t="shared" ref="D27:F27" si="3">SUM(D25:D26)</f>
        <v>0</v>
      </c>
      <c r="E27" s="15">
        <f t="shared" si="3"/>
        <v>0</v>
      </c>
      <c r="F27" s="15">
        <f t="shared" si="3"/>
        <v>0</v>
      </c>
      <c r="G27" s="302"/>
      <c r="H27" s="16"/>
      <c r="I27" s="16"/>
      <c r="J27" s="16"/>
      <c r="K27" s="16"/>
      <c r="L27" s="17"/>
      <c r="M27" s="17"/>
      <c r="N27" s="17"/>
      <c r="O27" s="17"/>
    </row>
    <row r="28" spans="1:15" x14ac:dyDescent="0.35">
      <c r="H28" s="17"/>
      <c r="I28" s="17"/>
      <c r="J28" s="17"/>
      <c r="K28" s="17"/>
      <c r="L28" s="17"/>
      <c r="M28" s="17"/>
      <c r="N28" s="17"/>
      <c r="O28" s="17"/>
    </row>
    <row r="29" spans="1:15" ht="15.5" x14ac:dyDescent="0.35">
      <c r="B29" s="18" t="s">
        <v>33</v>
      </c>
      <c r="C29" s="19"/>
      <c r="D29" s="19"/>
      <c r="E29" s="19"/>
      <c r="F29" s="19"/>
      <c r="G29" s="20"/>
      <c r="H29" s="21"/>
      <c r="I29" s="21"/>
      <c r="J29" s="21"/>
      <c r="K29" s="22"/>
      <c r="L29" s="23"/>
      <c r="M29" s="23"/>
      <c r="N29" s="17"/>
      <c r="O29" s="17"/>
    </row>
    <row r="30" spans="1:15" ht="42.4" customHeight="1" x14ac:dyDescent="0.35">
      <c r="B30" s="320" t="s">
        <v>307</v>
      </c>
      <c r="C30" s="321"/>
      <c r="D30" s="321"/>
      <c r="E30" s="321"/>
      <c r="F30" s="321"/>
      <c r="G30" s="322"/>
      <c r="H30" s="21"/>
      <c r="I30" s="21"/>
      <c r="J30" s="21"/>
      <c r="K30" s="22"/>
      <c r="L30" s="23"/>
      <c r="M30" s="23"/>
      <c r="N30" s="17"/>
      <c r="O30" s="17"/>
    </row>
    <row r="31" spans="1:15" ht="28.25" customHeight="1" x14ac:dyDescent="0.35">
      <c r="B31" s="320" t="s">
        <v>308</v>
      </c>
      <c r="C31" s="321"/>
      <c r="D31" s="321"/>
      <c r="E31" s="321"/>
      <c r="F31" s="321"/>
      <c r="G31" s="322"/>
      <c r="H31" s="25"/>
      <c r="I31" s="25"/>
      <c r="J31" s="25"/>
      <c r="K31" s="22"/>
      <c r="L31" s="23"/>
      <c r="M31" s="23"/>
      <c r="N31" s="17"/>
      <c r="O31" s="17"/>
    </row>
    <row r="32" spans="1:15" ht="15.4" customHeight="1" x14ac:dyDescent="0.35">
      <c r="B32" s="320" t="s">
        <v>309</v>
      </c>
      <c r="C32" s="321"/>
      <c r="D32" s="321"/>
      <c r="E32" s="321"/>
      <c r="F32" s="321"/>
      <c r="G32" s="322"/>
      <c r="H32" s="25"/>
      <c r="I32" s="25"/>
      <c r="J32" s="25"/>
      <c r="K32" s="22"/>
      <c r="L32" s="23"/>
      <c r="M32" s="23"/>
      <c r="N32" s="17"/>
      <c r="O32" s="17"/>
    </row>
    <row r="33" spans="2:15" ht="15.5" x14ac:dyDescent="0.35">
      <c r="B33" s="320"/>
      <c r="C33" s="321"/>
      <c r="D33" s="321"/>
      <c r="E33" s="321"/>
      <c r="F33" s="321"/>
      <c r="G33" s="322"/>
      <c r="H33" s="25"/>
      <c r="I33" s="25"/>
      <c r="J33" s="25"/>
      <c r="K33" s="22"/>
      <c r="L33" s="23"/>
      <c r="M33" s="23"/>
      <c r="N33" s="17"/>
      <c r="O33" s="17"/>
    </row>
    <row r="34" spans="2:15" ht="15.5" x14ac:dyDescent="0.35">
      <c r="B34" s="24"/>
      <c r="C34" s="25"/>
      <c r="D34" s="25"/>
      <c r="E34" s="25"/>
      <c r="F34" s="25"/>
      <c r="G34" s="26"/>
      <c r="H34" s="25"/>
      <c r="I34" s="25"/>
      <c r="J34" s="25"/>
      <c r="K34" s="22"/>
      <c r="L34" s="23"/>
      <c r="M34" s="23"/>
      <c r="N34" s="17"/>
      <c r="O34" s="17"/>
    </row>
    <row r="35" spans="2:15" ht="15.5" x14ac:dyDescent="0.35">
      <c r="B35" s="307"/>
      <c r="C35" s="308"/>
      <c r="D35" s="21"/>
      <c r="E35" s="27"/>
      <c r="F35" s="25"/>
      <c r="G35" s="28"/>
      <c r="H35" s="17"/>
      <c r="I35" s="21"/>
      <c r="J35" s="21"/>
      <c r="K35" s="22"/>
      <c r="L35" s="23"/>
      <c r="M35" s="23"/>
      <c r="N35" s="17"/>
      <c r="O35" s="17"/>
    </row>
    <row r="36" spans="2:15" ht="15.5" x14ac:dyDescent="0.35">
      <c r="B36" s="29" t="s">
        <v>34</v>
      </c>
      <c r="C36" s="30"/>
      <c r="D36" s="31"/>
      <c r="E36" s="30" t="s">
        <v>35</v>
      </c>
      <c r="F36" s="30"/>
      <c r="G36" s="32" t="s">
        <v>36</v>
      </c>
      <c r="H36" s="17"/>
      <c r="I36" s="21"/>
      <c r="J36" s="21"/>
      <c r="K36" s="22"/>
      <c r="L36" s="23"/>
      <c r="M36" s="23"/>
      <c r="N36" s="17"/>
      <c r="O36" s="17"/>
    </row>
    <row r="37" spans="2:15" ht="15.5" x14ac:dyDescent="0.35">
      <c r="B37" s="21"/>
      <c r="C37" s="25"/>
      <c r="D37" s="33"/>
      <c r="E37" s="25"/>
      <c r="F37" s="33"/>
      <c r="G37" s="21"/>
      <c r="H37" s="25"/>
      <c r="I37" s="21"/>
      <c r="J37" s="21"/>
      <c r="K37" s="22"/>
      <c r="L37" s="23"/>
      <c r="M37" s="23"/>
      <c r="N37" s="17"/>
      <c r="O37" s="17"/>
    </row>
    <row r="38" spans="2:15" x14ac:dyDescent="0.35">
      <c r="B38" s="34" t="s">
        <v>37</v>
      </c>
      <c r="C38" s="7"/>
      <c r="D38" s="7"/>
      <c r="E38" s="7"/>
      <c r="F38" s="7"/>
      <c r="G38" s="7"/>
      <c r="H38" s="7"/>
      <c r="I38" s="7"/>
      <c r="J38" s="7"/>
      <c r="K38" s="7"/>
    </row>
    <row r="39" spans="2:15" x14ac:dyDescent="0.35">
      <c r="B39" s="309"/>
      <c r="C39" s="310"/>
      <c r="D39" s="310"/>
      <c r="E39" s="310"/>
      <c r="F39" s="310"/>
      <c r="G39" s="311"/>
      <c r="H39" s="7"/>
      <c r="I39" s="7"/>
      <c r="J39" s="7"/>
      <c r="K39" s="7"/>
    </row>
    <row r="40" spans="2:15" x14ac:dyDescent="0.35">
      <c r="B40" s="312"/>
      <c r="C40" s="313"/>
      <c r="D40" s="313"/>
      <c r="E40" s="313"/>
      <c r="F40" s="313"/>
      <c r="G40" s="314"/>
      <c r="H40" s="7"/>
      <c r="I40" s="7"/>
      <c r="J40" s="7"/>
      <c r="K40" s="7"/>
    </row>
    <row r="41" spans="2:15" x14ac:dyDescent="0.35">
      <c r="B41" s="312"/>
      <c r="C41" s="313"/>
      <c r="D41" s="313"/>
      <c r="E41" s="313"/>
      <c r="F41" s="313"/>
      <c r="G41" s="314"/>
      <c r="H41" s="7"/>
      <c r="I41" s="7"/>
      <c r="J41" s="7"/>
      <c r="K41" s="7"/>
    </row>
    <row r="42" spans="2:15" x14ac:dyDescent="0.35">
      <c r="B42" s="312"/>
      <c r="C42" s="313"/>
      <c r="D42" s="313"/>
      <c r="E42" s="313"/>
      <c r="F42" s="313"/>
      <c r="G42" s="314"/>
      <c r="H42" s="7"/>
      <c r="I42" s="7"/>
      <c r="J42" s="7"/>
      <c r="K42" s="7"/>
    </row>
    <row r="43" spans="2:15" x14ac:dyDescent="0.35">
      <c r="B43" s="312"/>
      <c r="C43" s="313"/>
      <c r="D43" s="313"/>
      <c r="E43" s="313"/>
      <c r="F43" s="313"/>
      <c r="G43" s="314"/>
      <c r="H43" s="7"/>
      <c r="I43" s="7"/>
      <c r="J43" s="7"/>
      <c r="K43" s="7"/>
    </row>
    <row r="44" spans="2:15" x14ac:dyDescent="0.35">
      <c r="B44" s="312"/>
      <c r="C44" s="313"/>
      <c r="D44" s="313"/>
      <c r="E44" s="313"/>
      <c r="F44" s="313"/>
      <c r="G44" s="314"/>
      <c r="H44" s="7"/>
      <c r="I44" s="7"/>
      <c r="J44" s="7"/>
      <c r="K44" s="7"/>
    </row>
    <row r="45" spans="2:15" x14ac:dyDescent="0.35">
      <c r="B45" s="312"/>
      <c r="C45" s="313"/>
      <c r="D45" s="313"/>
      <c r="E45" s="313"/>
      <c r="F45" s="313"/>
      <c r="G45" s="314"/>
      <c r="H45" s="7"/>
      <c r="I45" s="7"/>
      <c r="J45" s="7"/>
      <c r="K45" s="7"/>
    </row>
    <row r="46" spans="2:15" x14ac:dyDescent="0.35">
      <c r="B46" s="312"/>
      <c r="C46" s="313"/>
      <c r="D46" s="313"/>
      <c r="E46" s="313"/>
      <c r="F46" s="313"/>
      <c r="G46" s="314"/>
      <c r="H46" s="7"/>
      <c r="I46" s="7"/>
      <c r="J46" s="7"/>
      <c r="K46" s="7"/>
    </row>
    <row r="47" spans="2:15" x14ac:dyDescent="0.35">
      <c r="B47" s="312"/>
      <c r="C47" s="313"/>
      <c r="D47" s="313"/>
      <c r="E47" s="313"/>
      <c r="F47" s="313"/>
      <c r="G47" s="314"/>
      <c r="H47" s="7"/>
      <c r="I47" s="7"/>
      <c r="J47" s="7"/>
      <c r="K47" s="7"/>
    </row>
    <row r="48" spans="2:15" x14ac:dyDescent="0.35">
      <c r="B48" s="312"/>
      <c r="C48" s="313"/>
      <c r="D48" s="313"/>
      <c r="E48" s="313"/>
      <c r="F48" s="313"/>
      <c r="G48" s="314"/>
      <c r="H48" s="7"/>
      <c r="I48" s="7"/>
      <c r="J48" s="7"/>
      <c r="K48" s="7"/>
    </row>
    <row r="49" spans="2:11" x14ac:dyDescent="0.35">
      <c r="B49" s="312"/>
      <c r="C49" s="313"/>
      <c r="D49" s="313"/>
      <c r="E49" s="313"/>
      <c r="F49" s="313"/>
      <c r="G49" s="314"/>
      <c r="H49" s="7"/>
      <c r="I49" s="7"/>
      <c r="J49" s="7"/>
      <c r="K49" s="7"/>
    </row>
    <row r="50" spans="2:11" x14ac:dyDescent="0.35">
      <c r="B50" s="312"/>
      <c r="C50" s="313"/>
      <c r="D50" s="313"/>
      <c r="E50" s="313"/>
      <c r="F50" s="313"/>
      <c r="G50" s="314"/>
      <c r="H50" s="7"/>
      <c r="I50" s="7"/>
      <c r="J50" s="7"/>
      <c r="K50" s="7"/>
    </row>
    <row r="51" spans="2:11" x14ac:dyDescent="0.35">
      <c r="B51" s="312"/>
      <c r="C51" s="313"/>
      <c r="D51" s="313"/>
      <c r="E51" s="313"/>
      <c r="F51" s="313"/>
      <c r="G51" s="314"/>
      <c r="H51" s="7"/>
      <c r="I51" s="7"/>
      <c r="J51" s="7"/>
      <c r="K51" s="7"/>
    </row>
    <row r="52" spans="2:11" x14ac:dyDescent="0.35">
      <c r="B52" s="312"/>
      <c r="C52" s="313"/>
      <c r="D52" s="313"/>
      <c r="E52" s="313"/>
      <c r="F52" s="313"/>
      <c r="G52" s="314"/>
    </row>
    <row r="53" spans="2:11" x14ac:dyDescent="0.35">
      <c r="B53" s="312"/>
      <c r="C53" s="313"/>
      <c r="D53" s="313"/>
      <c r="E53" s="313"/>
      <c r="F53" s="313"/>
      <c r="G53" s="314"/>
    </row>
    <row r="54" spans="2:11" x14ac:dyDescent="0.35">
      <c r="B54" s="312"/>
      <c r="C54" s="313"/>
      <c r="D54" s="313"/>
      <c r="E54" s="313"/>
      <c r="F54" s="313"/>
      <c r="G54" s="314"/>
    </row>
    <row r="55" spans="2:11" x14ac:dyDescent="0.35">
      <c r="B55" s="312"/>
      <c r="C55" s="313"/>
      <c r="D55" s="313"/>
      <c r="E55" s="313"/>
      <c r="F55" s="313"/>
      <c r="G55" s="314"/>
    </row>
    <row r="56" spans="2:11" x14ac:dyDescent="0.35">
      <c r="B56" s="312"/>
      <c r="C56" s="313"/>
      <c r="D56" s="313"/>
      <c r="E56" s="313"/>
      <c r="F56" s="313"/>
      <c r="G56" s="314"/>
    </row>
    <row r="57" spans="2:11" x14ac:dyDescent="0.35">
      <c r="B57" s="312"/>
      <c r="C57" s="313"/>
      <c r="D57" s="313"/>
      <c r="E57" s="313"/>
      <c r="F57" s="313"/>
      <c r="G57" s="314"/>
    </row>
    <row r="58" spans="2:11" x14ac:dyDescent="0.35">
      <c r="B58" s="312"/>
      <c r="C58" s="313"/>
      <c r="D58" s="313"/>
      <c r="E58" s="313"/>
      <c r="F58" s="313"/>
      <c r="G58" s="314"/>
    </row>
    <row r="59" spans="2:11" x14ac:dyDescent="0.35">
      <c r="B59" s="312"/>
      <c r="C59" s="313"/>
      <c r="D59" s="313"/>
      <c r="E59" s="313"/>
      <c r="F59" s="313"/>
      <c r="G59" s="314"/>
    </row>
    <row r="60" spans="2:11" x14ac:dyDescent="0.35">
      <c r="B60" s="315"/>
      <c r="C60" s="316"/>
      <c r="D60" s="316"/>
      <c r="E60" s="316"/>
      <c r="F60" s="316"/>
      <c r="G60" s="317"/>
    </row>
  </sheetData>
  <sheetProtection algorithmName="SHA-512" hashValue="fRaozqRoryOQ0d9WJ9dk+Hv9tapOyDta4a77dqOgtmAvrPdV3acIxeDvcTYe2Vnffcw3sWfOCFqruGHK3XOjIg==" saltValue="KgABdCq6dvM1Y6NYLtgGAw==" spinCount="100000" sheet="1" objects="1" scenarios="1" formatCells="0" formatColumns="0" formatRows="0"/>
  <mergeCells count="14">
    <mergeCell ref="A1:F1"/>
    <mergeCell ref="C3:D3"/>
    <mergeCell ref="C4:D4"/>
    <mergeCell ref="C5:D5"/>
    <mergeCell ref="C6:D6"/>
    <mergeCell ref="B35:C35"/>
    <mergeCell ref="B39:G60"/>
    <mergeCell ref="C7:D7"/>
    <mergeCell ref="B30:G30"/>
    <mergeCell ref="B31:G31"/>
    <mergeCell ref="B32:G33"/>
    <mergeCell ref="C8:D8"/>
    <mergeCell ref="C9:D9"/>
    <mergeCell ref="C10:D10"/>
  </mergeCells>
  <hyperlinks>
    <hyperlink ref="B14" location="'AMH TANF Inv.'!G1" display="AMH TANF"/>
    <hyperlink ref="B15" location="'AMH Special Funding Inv.'!G1" display="AMH SPECIAL FUNDING"/>
    <hyperlink ref="B13" location="'AMH Non-TANF Inv.'!G1" display="AMH Non-TANF"/>
    <hyperlink ref="B16" location="'CMH Non-TANF Inv.'!G1" display="CMH Non-TANF"/>
    <hyperlink ref="B17" location="'CMH Special Funding Inv.'!G1" display="CMH SPECIAL FUNDING"/>
    <hyperlink ref="B18" location="'CMH BNET Inv.'!G1" display="CMH BNET"/>
    <hyperlink ref="B19" location="'ASA Non-TANF Inv.'!G1" display="ASA Non-TANF"/>
    <hyperlink ref="B20" location="'ASA TANF Inv.'!G1" display="ASA TANF"/>
    <hyperlink ref="B21" location="'ASA Special Funding Inv.'!G1" display="ASA SPECIAL FUNDING"/>
    <hyperlink ref="B22" location="'CSA Non-TANF Inv.'!G1" display="CSA Non-TANF"/>
    <hyperlink ref="B23" location="'CSA TANF Inv.'!G1" display="CSA TANF"/>
    <hyperlink ref="B24" location="'CSA Special Funding Inv.'!G1" display="CSA SPECIAL FUNDING"/>
  </hyperlinks>
  <pageMargins left="0.7" right="0.7" top="0.75" bottom="0.75" header="0.3" footer="0.3"/>
  <pageSetup scale="5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41"/>
  <sheetViews>
    <sheetView showGridLines="0" showZeros="0" zoomScaleNormal="100" workbookViewId="0">
      <pane ySplit="12" topLeftCell="A13" activePane="bottomLeft" state="frozen"/>
      <selection activeCell="N76" sqref="N76"/>
      <selection pane="bottomLeft" activeCell="B1" sqref="B1"/>
    </sheetView>
  </sheetViews>
  <sheetFormatPr defaultColWidth="9.08984375" defaultRowHeight="14.5" x14ac:dyDescent="0.35"/>
  <cols>
    <col min="1" max="1" width="8" style="124" customWidth="1"/>
    <col min="2" max="2" width="37.7265625" style="124" customWidth="1"/>
    <col min="3" max="3" width="20.08984375" style="218" customWidth="1"/>
    <col min="4" max="4" width="11.6328125" style="218" customWidth="1"/>
    <col min="5" max="5" width="16.08984375" style="124" bestFit="1" customWidth="1"/>
    <col min="6" max="6" width="11" style="124" bestFit="1" customWidth="1"/>
    <col min="7" max="7" width="16.08984375" style="124" customWidth="1"/>
    <col min="8" max="8" width="12" style="124" customWidth="1"/>
    <col min="9" max="9" width="13.6328125" style="124" customWidth="1"/>
    <col min="10" max="10" width="12.6328125" style="124" customWidth="1"/>
    <col min="11" max="11" width="13.26953125" style="124" customWidth="1"/>
    <col min="12" max="12" width="14.36328125" style="124" customWidth="1"/>
    <col min="13" max="15" width="14.26953125" style="124" customWidth="1"/>
    <col min="16" max="16" width="14.26953125" style="255" customWidth="1"/>
    <col min="17" max="18" width="14.26953125" style="124" customWidth="1"/>
    <col min="19" max="19" width="10" style="124" customWidth="1"/>
    <col min="20" max="20" width="10.6328125" style="124" customWidth="1"/>
    <col min="21" max="16384" width="9.08984375" style="124"/>
  </cols>
  <sheetData>
    <row r="1" spans="1:18" x14ac:dyDescent="0.35">
      <c r="A1" s="213" t="str">
        <f>Master!A3</f>
        <v xml:space="preserve">a. </v>
      </c>
      <c r="B1" s="213" t="str">
        <f>Master!B3</f>
        <v>Agency Name:</v>
      </c>
      <c r="C1" s="334">
        <f>Master!C3</f>
        <v>0</v>
      </c>
      <c r="D1" s="334"/>
      <c r="E1" s="334"/>
      <c r="F1" s="334"/>
      <c r="G1" s="335" t="s">
        <v>38</v>
      </c>
      <c r="H1" s="335"/>
      <c r="I1" s="335"/>
      <c r="J1" s="335"/>
      <c r="K1" s="214"/>
      <c r="Q1" s="215" t="s">
        <v>39</v>
      </c>
      <c r="R1" s="215"/>
    </row>
    <row r="2" spans="1:18" x14ac:dyDescent="0.35">
      <c r="A2" s="213" t="str">
        <f>Master!A4</f>
        <v xml:space="preserve">b. </v>
      </c>
      <c r="B2" s="213" t="str">
        <f>Master!B4</f>
        <v>Contract No.:</v>
      </c>
      <c r="C2" s="336">
        <f>Master!C4</f>
        <v>0</v>
      </c>
      <c r="D2" s="336"/>
      <c r="E2" s="336"/>
      <c r="F2" s="336"/>
      <c r="G2" s="335" t="s">
        <v>40</v>
      </c>
      <c r="H2" s="335"/>
      <c r="I2" s="335"/>
      <c r="J2" s="335"/>
      <c r="Q2" s="216" t="str">
        <f>Master!$G$1</f>
        <v>Rev.05/04/2018</v>
      </c>
      <c r="R2" s="216"/>
    </row>
    <row r="3" spans="1:18" x14ac:dyDescent="0.35">
      <c r="A3" s="213" t="str">
        <f>Master!A5</f>
        <v xml:space="preserve">c. </v>
      </c>
      <c r="B3" s="213" t="str">
        <f>Master!B5</f>
        <v>Month/Year of :</v>
      </c>
      <c r="C3" s="337">
        <f>Master!C5</f>
        <v>0</v>
      </c>
      <c r="D3" s="337"/>
      <c r="E3" s="337"/>
      <c r="F3" s="337"/>
      <c r="I3" s="212"/>
      <c r="Q3" s="216" t="str">
        <f>Master!$G$2</f>
        <v>Version: 3.4.16</v>
      </c>
      <c r="R3" s="216"/>
    </row>
    <row r="4" spans="1:18" x14ac:dyDescent="0.35">
      <c r="A4" s="213" t="str">
        <f>Master!A6</f>
        <v xml:space="preserve">d.  </v>
      </c>
      <c r="B4" s="213" t="str">
        <f>Master!B6</f>
        <v># months in the contract:</v>
      </c>
      <c r="C4" s="336">
        <f>Master!C6</f>
        <v>0</v>
      </c>
      <c r="D4" s="336"/>
      <c r="E4" s="336"/>
      <c r="F4" s="336"/>
      <c r="I4" s="212"/>
    </row>
    <row r="5" spans="1:18" x14ac:dyDescent="0.35">
      <c r="A5" s="213" t="str">
        <f>Master!A7</f>
        <v>e.</v>
      </c>
      <c r="B5" s="213" t="str">
        <f>Master!B7</f>
        <v># months remaining (including month in c.):</v>
      </c>
      <c r="C5" s="336">
        <f>Master!C7</f>
        <v>0</v>
      </c>
      <c r="D5" s="336"/>
      <c r="E5" s="336"/>
      <c r="F5" s="336"/>
    </row>
    <row r="6" spans="1:18" x14ac:dyDescent="0.35">
      <c r="A6" s="213" t="str">
        <f>Master!A8</f>
        <v xml:space="preserve">f.  </v>
      </c>
      <c r="B6" s="213" t="str">
        <f>Master!B8</f>
        <v># months incurred (including month in c.):</v>
      </c>
      <c r="C6" s="336">
        <f>Master!C8</f>
        <v>0</v>
      </c>
      <c r="D6" s="336"/>
      <c r="E6" s="336"/>
      <c r="F6" s="336"/>
    </row>
    <row r="7" spans="1:18" x14ac:dyDescent="0.35">
      <c r="A7" s="213" t="str">
        <f>Master!A9</f>
        <v xml:space="preserve">g.  </v>
      </c>
      <c r="B7" s="213" t="str">
        <f>Master!B9</f>
        <v>Federal ID:</v>
      </c>
      <c r="C7" s="336">
        <f>Master!C9</f>
        <v>0</v>
      </c>
      <c r="D7" s="336"/>
      <c r="E7" s="336"/>
      <c r="F7" s="336"/>
    </row>
    <row r="8" spans="1:18" x14ac:dyDescent="0.35">
      <c r="A8" s="213" t="str">
        <f>Master!A10</f>
        <v>h.</v>
      </c>
      <c r="B8" s="213" t="str">
        <f>Master!B10</f>
        <v>Address:</v>
      </c>
      <c r="C8" s="336">
        <f>Master!C10</f>
        <v>0</v>
      </c>
      <c r="D8" s="336"/>
      <c r="E8" s="336"/>
      <c r="F8" s="336"/>
      <c r="G8" s="217"/>
      <c r="H8" s="217"/>
      <c r="I8" s="217"/>
      <c r="J8" s="217"/>
    </row>
    <row r="9" spans="1:18" x14ac:dyDescent="0.35">
      <c r="K9" s="341" t="s">
        <v>41</v>
      </c>
      <c r="L9" s="336"/>
      <c r="M9" s="336"/>
      <c r="N9" s="336"/>
      <c r="O9" s="336"/>
      <c r="P9" s="342"/>
      <c r="Q9" s="219" t="s">
        <v>42</v>
      </c>
      <c r="R9" s="219" t="s">
        <v>43</v>
      </c>
    </row>
    <row r="10" spans="1:18" ht="52" x14ac:dyDescent="0.35">
      <c r="A10" s="186" t="s">
        <v>226</v>
      </c>
      <c r="B10" s="186" t="s">
        <v>224</v>
      </c>
      <c r="C10" s="186" t="s">
        <v>44</v>
      </c>
      <c r="D10" s="186" t="s">
        <v>45</v>
      </c>
      <c r="E10" s="186" t="s">
        <v>46</v>
      </c>
      <c r="F10" s="186" t="s">
        <v>47</v>
      </c>
      <c r="G10" s="45" t="s">
        <v>48</v>
      </c>
      <c r="H10" s="45" t="s">
        <v>49</v>
      </c>
      <c r="I10" s="45" t="s">
        <v>50</v>
      </c>
      <c r="J10" s="186" t="s">
        <v>51</v>
      </c>
      <c r="K10" s="186" t="s">
        <v>52</v>
      </c>
      <c r="L10" s="186" t="s">
        <v>53</v>
      </c>
      <c r="M10" s="186" t="s">
        <v>54</v>
      </c>
      <c r="N10" s="186" t="s">
        <v>214</v>
      </c>
      <c r="O10" s="186" t="s">
        <v>55</v>
      </c>
      <c r="P10" s="186" t="s">
        <v>316</v>
      </c>
      <c r="Q10" s="186" t="s">
        <v>56</v>
      </c>
      <c r="R10" s="186" t="s">
        <v>57</v>
      </c>
    </row>
    <row r="11" spans="1:18" x14ac:dyDescent="0.35">
      <c r="A11" s="46"/>
      <c r="B11" s="46"/>
      <c r="C11" s="46"/>
      <c r="D11" s="46"/>
      <c r="E11" s="46"/>
      <c r="F11" s="46"/>
      <c r="G11" s="47" t="s">
        <v>58</v>
      </c>
      <c r="H11" s="47"/>
      <c r="I11" s="47"/>
      <c r="J11" s="48"/>
      <c r="K11" s="48" t="s">
        <v>59</v>
      </c>
      <c r="L11" s="48" t="s">
        <v>60</v>
      </c>
      <c r="M11" s="48" t="s">
        <v>61</v>
      </c>
      <c r="N11" s="48" t="s">
        <v>215</v>
      </c>
      <c r="O11" s="48" t="s">
        <v>62</v>
      </c>
      <c r="P11" s="48" t="s">
        <v>315</v>
      </c>
      <c r="Q11" s="48" t="s">
        <v>63</v>
      </c>
      <c r="R11" s="48" t="s">
        <v>64</v>
      </c>
    </row>
    <row r="12" spans="1:18" x14ac:dyDescent="0.35">
      <c r="A12" s="49" t="s">
        <v>65</v>
      </c>
      <c r="B12" s="49" t="s">
        <v>66</v>
      </c>
      <c r="C12" s="49" t="s">
        <v>67</v>
      </c>
      <c r="D12" s="49" t="s">
        <v>68</v>
      </c>
      <c r="E12" s="49" t="s">
        <v>69</v>
      </c>
      <c r="F12" s="49" t="s">
        <v>70</v>
      </c>
      <c r="G12" s="49" t="s">
        <v>71</v>
      </c>
      <c r="H12" s="49" t="s">
        <v>72</v>
      </c>
      <c r="I12" s="49" t="s">
        <v>73</v>
      </c>
      <c r="J12" s="49" t="s">
        <v>74</v>
      </c>
      <c r="K12" s="49" t="s">
        <v>75</v>
      </c>
      <c r="L12" s="49" t="s">
        <v>76</v>
      </c>
      <c r="M12" s="49" t="s">
        <v>77</v>
      </c>
      <c r="N12" s="49" t="s">
        <v>78</v>
      </c>
      <c r="O12" s="49" t="s">
        <v>79</v>
      </c>
      <c r="P12" s="49" t="s">
        <v>80</v>
      </c>
      <c r="Q12" s="49" t="s">
        <v>216</v>
      </c>
      <c r="R12" s="49" t="s">
        <v>317</v>
      </c>
    </row>
    <row r="13" spans="1:18" x14ac:dyDescent="0.35">
      <c r="A13" s="50"/>
      <c r="B13" s="50"/>
      <c r="C13" s="50"/>
      <c r="D13" s="50"/>
      <c r="E13" s="50"/>
      <c r="F13" s="50"/>
      <c r="G13" s="50"/>
      <c r="H13" s="50"/>
      <c r="I13" s="50"/>
      <c r="J13" s="50"/>
      <c r="K13" s="50"/>
      <c r="L13" s="50"/>
      <c r="M13" s="50"/>
      <c r="N13" s="50"/>
      <c r="O13" s="50"/>
      <c r="P13" s="50"/>
      <c r="Q13" s="50"/>
    </row>
    <row r="14" spans="1:18" x14ac:dyDescent="0.35">
      <c r="A14" s="51"/>
      <c r="B14" s="52" t="s">
        <v>81</v>
      </c>
      <c r="C14" s="50"/>
      <c r="D14" s="50"/>
      <c r="E14" s="50"/>
      <c r="F14" s="50"/>
      <c r="G14" s="50"/>
      <c r="H14" s="50"/>
      <c r="I14" s="50"/>
      <c r="J14" s="50"/>
      <c r="K14" s="50"/>
      <c r="L14" s="50"/>
      <c r="M14" s="50"/>
      <c r="N14" s="50"/>
      <c r="O14" s="50"/>
      <c r="P14" s="50"/>
      <c r="Q14" s="50"/>
    </row>
    <row r="15" spans="1:18" x14ac:dyDescent="0.35">
      <c r="A15" s="249">
        <v>18</v>
      </c>
      <c r="B15" s="250" t="s">
        <v>82</v>
      </c>
      <c r="C15" s="251" t="s">
        <v>83</v>
      </c>
      <c r="D15" s="251" t="s">
        <v>84</v>
      </c>
      <c r="E15" s="251" t="s">
        <v>85</v>
      </c>
      <c r="F15" s="252" t="s">
        <v>85</v>
      </c>
      <c r="G15" s="57"/>
      <c r="H15" s="57"/>
      <c r="I15" s="57"/>
      <c r="J15" s="165">
        <f t="shared" ref="J15:J23" si="0">SUM(H15:I15)</f>
        <v>0</v>
      </c>
      <c r="K15" s="57"/>
      <c r="L15" s="59"/>
      <c r="M15" s="59"/>
      <c r="N15" s="59"/>
      <c r="O15" s="59"/>
      <c r="P15" s="59"/>
      <c r="Q15" s="165">
        <f>G15-J15-K15-L15-M15-O15-N15-P15</f>
        <v>0</v>
      </c>
      <c r="R15" s="57"/>
    </row>
    <row r="16" spans="1:18" x14ac:dyDescent="0.35">
      <c r="A16" s="249">
        <v>19</v>
      </c>
      <c r="B16" s="250" t="s">
        <v>86</v>
      </c>
      <c r="C16" s="251" t="s">
        <v>83</v>
      </c>
      <c r="D16" s="251" t="s">
        <v>84</v>
      </c>
      <c r="E16" s="251" t="s">
        <v>85</v>
      </c>
      <c r="F16" s="252" t="s">
        <v>85</v>
      </c>
      <c r="G16" s="57"/>
      <c r="H16" s="57"/>
      <c r="I16" s="57"/>
      <c r="J16" s="165">
        <f t="shared" si="0"/>
        <v>0</v>
      </c>
      <c r="K16" s="57"/>
      <c r="L16" s="59"/>
      <c r="M16" s="59"/>
      <c r="N16" s="59"/>
      <c r="O16" s="59"/>
      <c r="P16" s="59"/>
      <c r="Q16" s="165">
        <f t="shared" ref="Q16:Q23" si="1">G16-J16-K16-L16-M16-O16-N16-P16</f>
        <v>0</v>
      </c>
      <c r="R16" s="57"/>
    </row>
    <row r="17" spans="1:18" x14ac:dyDescent="0.35">
      <c r="A17" s="249">
        <v>20</v>
      </c>
      <c r="B17" s="250" t="s">
        <v>87</v>
      </c>
      <c r="C17" s="251" t="s">
        <v>83</v>
      </c>
      <c r="D17" s="251" t="s">
        <v>84</v>
      </c>
      <c r="E17" s="251" t="s">
        <v>85</v>
      </c>
      <c r="F17" s="252" t="s">
        <v>85</v>
      </c>
      <c r="G17" s="57"/>
      <c r="H17" s="57"/>
      <c r="I17" s="57"/>
      <c r="J17" s="165">
        <f t="shared" si="0"/>
        <v>0</v>
      </c>
      <c r="K17" s="57"/>
      <c r="L17" s="59"/>
      <c r="M17" s="59"/>
      <c r="N17" s="59"/>
      <c r="O17" s="59"/>
      <c r="P17" s="59"/>
      <c r="Q17" s="165">
        <f t="shared" si="1"/>
        <v>0</v>
      </c>
      <c r="R17" s="57"/>
    </row>
    <row r="18" spans="1:18" x14ac:dyDescent="0.35">
      <c r="A18" s="249">
        <v>21</v>
      </c>
      <c r="B18" s="250" t="s">
        <v>88</v>
      </c>
      <c r="C18" s="251" t="s">
        <v>83</v>
      </c>
      <c r="D18" s="251" t="s">
        <v>84</v>
      </c>
      <c r="E18" s="251" t="s">
        <v>85</v>
      </c>
      <c r="F18" s="252" t="s">
        <v>85</v>
      </c>
      <c r="G18" s="57"/>
      <c r="H18" s="57"/>
      <c r="I18" s="57"/>
      <c r="J18" s="165">
        <f t="shared" si="0"/>
        <v>0</v>
      </c>
      <c r="K18" s="57"/>
      <c r="L18" s="59"/>
      <c r="M18" s="59"/>
      <c r="N18" s="59"/>
      <c r="O18" s="59"/>
      <c r="P18" s="59"/>
      <c r="Q18" s="165">
        <f t="shared" si="1"/>
        <v>0</v>
      </c>
      <c r="R18" s="57"/>
    </row>
    <row r="19" spans="1:18" x14ac:dyDescent="0.35">
      <c r="A19" s="249">
        <v>36</v>
      </c>
      <c r="B19" s="250" t="s">
        <v>89</v>
      </c>
      <c r="C19" s="251" t="s">
        <v>83</v>
      </c>
      <c r="D19" s="251" t="s">
        <v>84</v>
      </c>
      <c r="E19" s="251" t="s">
        <v>85</v>
      </c>
      <c r="F19" s="252" t="s">
        <v>85</v>
      </c>
      <c r="G19" s="57"/>
      <c r="H19" s="57"/>
      <c r="I19" s="57"/>
      <c r="J19" s="165">
        <f t="shared" si="0"/>
        <v>0</v>
      </c>
      <c r="K19" s="57"/>
      <c r="L19" s="59"/>
      <c r="M19" s="59"/>
      <c r="N19" s="59"/>
      <c r="O19" s="59"/>
      <c r="P19" s="59"/>
      <c r="Q19" s="165">
        <f t="shared" si="1"/>
        <v>0</v>
      </c>
      <c r="R19" s="57"/>
    </row>
    <row r="20" spans="1:18" x14ac:dyDescent="0.35">
      <c r="A20" s="249">
        <v>37</v>
      </c>
      <c r="B20" s="250" t="s">
        <v>90</v>
      </c>
      <c r="C20" s="251" t="s">
        <v>83</v>
      </c>
      <c r="D20" s="251" t="s">
        <v>84</v>
      </c>
      <c r="E20" s="251" t="s">
        <v>85</v>
      </c>
      <c r="F20" s="252" t="s">
        <v>85</v>
      </c>
      <c r="G20" s="57"/>
      <c r="H20" s="57"/>
      <c r="I20" s="57"/>
      <c r="J20" s="165">
        <f t="shared" si="0"/>
        <v>0</v>
      </c>
      <c r="K20" s="57"/>
      <c r="L20" s="59"/>
      <c r="M20" s="59"/>
      <c r="N20" s="59"/>
      <c r="O20" s="59"/>
      <c r="P20" s="59"/>
      <c r="Q20" s="165">
        <f t="shared" si="1"/>
        <v>0</v>
      </c>
      <c r="R20" s="57"/>
    </row>
    <row r="21" spans="1:18" x14ac:dyDescent="0.35">
      <c r="A21" s="249">
        <v>38</v>
      </c>
      <c r="B21" s="250" t="s">
        <v>91</v>
      </c>
      <c r="C21" s="251" t="s">
        <v>83</v>
      </c>
      <c r="D21" s="251" t="s">
        <v>84</v>
      </c>
      <c r="E21" s="251" t="s">
        <v>85</v>
      </c>
      <c r="F21" s="252" t="s">
        <v>85</v>
      </c>
      <c r="G21" s="57"/>
      <c r="H21" s="57"/>
      <c r="I21" s="57"/>
      <c r="J21" s="165">
        <f t="shared" si="0"/>
        <v>0</v>
      </c>
      <c r="K21" s="57"/>
      <c r="L21" s="59"/>
      <c r="M21" s="59"/>
      <c r="N21" s="59"/>
      <c r="O21" s="59"/>
      <c r="P21" s="59"/>
      <c r="Q21" s="165">
        <f t="shared" si="1"/>
        <v>0</v>
      </c>
      <c r="R21" s="57"/>
    </row>
    <row r="22" spans="1:18" x14ac:dyDescent="0.35">
      <c r="A22" s="187"/>
      <c r="B22" s="188"/>
      <c r="C22" s="188"/>
      <c r="D22" s="188"/>
      <c r="E22" s="188"/>
      <c r="F22" s="188"/>
      <c r="G22" s="57"/>
      <c r="H22" s="57"/>
      <c r="I22" s="57"/>
      <c r="J22" s="165">
        <f t="shared" si="0"/>
        <v>0</v>
      </c>
      <c r="K22" s="57"/>
      <c r="L22" s="59"/>
      <c r="M22" s="59"/>
      <c r="N22" s="59"/>
      <c r="O22" s="59"/>
      <c r="P22" s="59"/>
      <c r="Q22" s="165">
        <f t="shared" si="1"/>
        <v>0</v>
      </c>
      <c r="R22" s="57"/>
    </row>
    <row r="23" spans="1:18" x14ac:dyDescent="0.35">
      <c r="A23" s="187"/>
      <c r="B23" s="188"/>
      <c r="C23" s="188"/>
      <c r="D23" s="188"/>
      <c r="E23" s="188"/>
      <c r="F23" s="188"/>
      <c r="G23" s="57"/>
      <c r="H23" s="57"/>
      <c r="I23" s="57"/>
      <c r="J23" s="165">
        <f t="shared" si="0"/>
        <v>0</v>
      </c>
      <c r="K23" s="57"/>
      <c r="L23" s="59"/>
      <c r="M23" s="59"/>
      <c r="N23" s="59"/>
      <c r="O23" s="59"/>
      <c r="P23" s="59"/>
      <c r="Q23" s="165">
        <f t="shared" si="1"/>
        <v>0</v>
      </c>
      <c r="R23" s="57"/>
    </row>
    <row r="24" spans="1:18" x14ac:dyDescent="0.35">
      <c r="A24" s="50"/>
      <c r="B24" s="50"/>
      <c r="C24" s="50"/>
      <c r="D24" s="50"/>
      <c r="E24" s="50"/>
      <c r="F24" s="50"/>
      <c r="G24" s="50"/>
      <c r="H24" s="50"/>
      <c r="I24" s="50"/>
      <c r="J24" s="50">
        <f t="shared" ref="J24" si="2">SUM(H24:I24)</f>
        <v>0</v>
      </c>
      <c r="K24" s="50"/>
      <c r="L24" s="50"/>
      <c r="M24" s="50"/>
      <c r="N24" s="50"/>
      <c r="O24" s="50"/>
      <c r="P24" s="50"/>
      <c r="Q24" s="50"/>
    </row>
    <row r="25" spans="1:18" x14ac:dyDescent="0.35">
      <c r="A25" s="50"/>
      <c r="B25" s="50"/>
      <c r="C25" s="50"/>
      <c r="D25" s="50"/>
      <c r="E25" s="50"/>
      <c r="F25" s="50"/>
      <c r="G25" s="50"/>
      <c r="H25" s="50"/>
      <c r="I25" s="50"/>
      <c r="J25" s="50"/>
      <c r="K25" s="50"/>
      <c r="L25" s="50"/>
      <c r="M25" s="50"/>
      <c r="N25" s="50"/>
      <c r="O25" s="50"/>
      <c r="P25" s="50"/>
      <c r="Q25" s="50"/>
    </row>
    <row r="26" spans="1:18" x14ac:dyDescent="0.35">
      <c r="A26" s="50"/>
      <c r="B26" s="50"/>
      <c r="C26" s="50"/>
      <c r="D26" s="50"/>
      <c r="E26" s="50"/>
      <c r="F26" s="50"/>
      <c r="G26" s="50"/>
      <c r="H26" s="50"/>
      <c r="I26" s="50"/>
      <c r="J26" s="50"/>
      <c r="K26" s="50"/>
      <c r="L26" s="50"/>
      <c r="M26" s="50"/>
      <c r="N26" s="50"/>
      <c r="O26" s="50"/>
      <c r="P26" s="50"/>
      <c r="Q26" s="50"/>
    </row>
    <row r="27" spans="1:18" x14ac:dyDescent="0.35">
      <c r="A27" s="51"/>
      <c r="B27" s="52" t="s">
        <v>92</v>
      </c>
      <c r="C27" s="50"/>
      <c r="D27" s="50"/>
      <c r="E27" s="50"/>
      <c r="F27" s="50"/>
      <c r="G27" s="50"/>
      <c r="H27" s="50"/>
      <c r="I27" s="50"/>
      <c r="J27" s="50"/>
      <c r="K27" s="50"/>
      <c r="L27" s="50"/>
      <c r="M27" s="50"/>
      <c r="N27" s="50"/>
      <c r="O27" s="50"/>
      <c r="P27" s="50"/>
      <c r="Q27" s="50"/>
    </row>
    <row r="28" spans="1:18" x14ac:dyDescent="0.35">
      <c r="A28" s="249">
        <v>29</v>
      </c>
      <c r="B28" s="253" t="s">
        <v>93</v>
      </c>
      <c r="C28" s="251" t="s">
        <v>83</v>
      </c>
      <c r="D28" s="251" t="s">
        <v>84</v>
      </c>
      <c r="E28" s="251" t="s">
        <v>94</v>
      </c>
      <c r="F28" s="252" t="s">
        <v>95</v>
      </c>
      <c r="G28" s="57"/>
      <c r="H28" s="57"/>
      <c r="I28" s="57"/>
      <c r="J28" s="165">
        <f t="shared" ref="J28:J65" si="3">SUM(H28:I28)</f>
        <v>0</v>
      </c>
      <c r="K28" s="57"/>
      <c r="L28" s="59"/>
      <c r="M28" s="59"/>
      <c r="N28" s="59"/>
      <c r="O28" s="59"/>
      <c r="P28" s="59"/>
      <c r="Q28" s="165">
        <f t="shared" ref="Q28:Q65" si="4">G28-J28-K28-L28-M28-O28-N28-P28</f>
        <v>0</v>
      </c>
      <c r="R28" s="57"/>
    </row>
    <row r="29" spans="1:18" x14ac:dyDescent="0.35">
      <c r="A29" s="249">
        <v>43</v>
      </c>
      <c r="B29" s="253" t="s">
        <v>96</v>
      </c>
      <c r="C29" s="251" t="s">
        <v>83</v>
      </c>
      <c r="D29" s="251" t="s">
        <v>84</v>
      </c>
      <c r="E29" s="251" t="s">
        <v>94</v>
      </c>
      <c r="F29" s="251" t="s">
        <v>95</v>
      </c>
      <c r="G29" s="57"/>
      <c r="H29" s="57"/>
      <c r="I29" s="57"/>
      <c r="J29" s="165">
        <f t="shared" si="3"/>
        <v>0</v>
      </c>
      <c r="K29" s="57"/>
      <c r="L29" s="59"/>
      <c r="M29" s="59"/>
      <c r="N29" s="59"/>
      <c r="O29" s="59"/>
      <c r="P29" s="59"/>
      <c r="Q29" s="165">
        <f t="shared" si="4"/>
        <v>0</v>
      </c>
      <c r="R29" s="57"/>
    </row>
    <row r="30" spans="1:18" x14ac:dyDescent="0.35">
      <c r="A30" s="249">
        <v>1</v>
      </c>
      <c r="B30" s="253" t="s">
        <v>97</v>
      </c>
      <c r="C30" s="251" t="s">
        <v>83</v>
      </c>
      <c r="D30" s="251" t="s">
        <v>84</v>
      </c>
      <c r="E30" s="251" t="s">
        <v>94</v>
      </c>
      <c r="F30" s="251" t="s">
        <v>95</v>
      </c>
      <c r="G30" s="57"/>
      <c r="H30" s="57"/>
      <c r="I30" s="57"/>
      <c r="J30" s="165">
        <f t="shared" si="3"/>
        <v>0</v>
      </c>
      <c r="K30" s="57"/>
      <c r="L30" s="59"/>
      <c r="M30" s="59"/>
      <c r="N30" s="59"/>
      <c r="O30" s="59"/>
      <c r="P30" s="59"/>
      <c r="Q30" s="165">
        <f t="shared" si="4"/>
        <v>0</v>
      </c>
      <c r="R30" s="57"/>
    </row>
    <row r="31" spans="1:18" x14ac:dyDescent="0.35">
      <c r="A31" s="249">
        <v>2</v>
      </c>
      <c r="B31" s="253" t="s">
        <v>98</v>
      </c>
      <c r="C31" s="251" t="s">
        <v>83</v>
      </c>
      <c r="D31" s="251" t="s">
        <v>84</v>
      </c>
      <c r="E31" s="251" t="s">
        <v>94</v>
      </c>
      <c r="F31" s="251" t="s">
        <v>95</v>
      </c>
      <c r="G31" s="57"/>
      <c r="H31" s="57"/>
      <c r="I31" s="57"/>
      <c r="J31" s="165">
        <f t="shared" si="3"/>
        <v>0</v>
      </c>
      <c r="K31" s="57"/>
      <c r="L31" s="59"/>
      <c r="M31" s="59"/>
      <c r="N31" s="59"/>
      <c r="O31" s="57"/>
      <c r="P31" s="59"/>
      <c r="Q31" s="165">
        <f t="shared" si="4"/>
        <v>0</v>
      </c>
      <c r="R31" s="57"/>
    </row>
    <row r="32" spans="1:18" hidden="1" x14ac:dyDescent="0.35">
      <c r="A32" s="249"/>
      <c r="B32" s="253"/>
      <c r="C32" s="251"/>
      <c r="D32" s="251"/>
      <c r="E32" s="251"/>
      <c r="F32" s="251"/>
      <c r="G32" s="57"/>
      <c r="H32" s="57"/>
      <c r="I32" s="57"/>
      <c r="J32" s="165">
        <f t="shared" si="3"/>
        <v>0</v>
      </c>
      <c r="K32" s="57"/>
      <c r="L32" s="59"/>
      <c r="M32" s="59"/>
      <c r="N32" s="59"/>
      <c r="O32" s="59"/>
      <c r="P32" s="59"/>
      <c r="Q32" s="165">
        <f t="shared" si="4"/>
        <v>0</v>
      </c>
      <c r="R32" s="57"/>
    </row>
    <row r="33" spans="1:18" hidden="1" x14ac:dyDescent="0.35">
      <c r="A33" s="249"/>
      <c r="B33" s="253"/>
      <c r="C33" s="251"/>
      <c r="D33" s="251"/>
      <c r="E33" s="251"/>
      <c r="F33" s="251"/>
      <c r="G33" s="57"/>
      <c r="H33" s="57"/>
      <c r="I33" s="57"/>
      <c r="J33" s="165">
        <f t="shared" si="3"/>
        <v>0</v>
      </c>
      <c r="K33" s="57"/>
      <c r="L33" s="59"/>
      <c r="M33" s="59"/>
      <c r="N33" s="59"/>
      <c r="O33" s="59"/>
      <c r="P33" s="59"/>
      <c r="Q33" s="165">
        <f t="shared" si="4"/>
        <v>0</v>
      </c>
      <c r="R33" s="57"/>
    </row>
    <row r="34" spans="1:18" x14ac:dyDescent="0.35">
      <c r="A34" s="163">
        <v>5</v>
      </c>
      <c r="B34" s="54" t="s">
        <v>99</v>
      </c>
      <c r="C34" s="164" t="s">
        <v>83</v>
      </c>
      <c r="D34" s="164" t="s">
        <v>84</v>
      </c>
      <c r="E34" s="164" t="s">
        <v>94</v>
      </c>
      <c r="F34" s="164" t="s">
        <v>95</v>
      </c>
      <c r="G34" s="57"/>
      <c r="H34" s="57"/>
      <c r="I34" s="57"/>
      <c r="J34" s="165">
        <f t="shared" si="3"/>
        <v>0</v>
      </c>
      <c r="K34" s="57"/>
      <c r="L34" s="59"/>
      <c r="M34" s="59"/>
      <c r="N34" s="59"/>
      <c r="O34" s="59"/>
      <c r="P34" s="59"/>
      <c r="Q34" s="165">
        <f t="shared" si="4"/>
        <v>0</v>
      </c>
      <c r="R34" s="57"/>
    </row>
    <row r="35" spans="1:18" x14ac:dyDescent="0.35">
      <c r="A35" s="163">
        <v>6</v>
      </c>
      <c r="B35" s="189" t="s">
        <v>227</v>
      </c>
      <c r="C35" s="164" t="s">
        <v>83</v>
      </c>
      <c r="D35" s="164" t="s">
        <v>84</v>
      </c>
      <c r="E35" s="164" t="s">
        <v>94</v>
      </c>
      <c r="F35" s="164" t="s">
        <v>95</v>
      </c>
      <c r="G35" s="57"/>
      <c r="H35" s="57"/>
      <c r="I35" s="57"/>
      <c r="J35" s="165">
        <f t="shared" si="3"/>
        <v>0</v>
      </c>
      <c r="K35" s="57"/>
      <c r="L35" s="59"/>
      <c r="M35" s="59"/>
      <c r="N35" s="59"/>
      <c r="O35" s="59"/>
      <c r="P35" s="59"/>
      <c r="Q35" s="165">
        <f t="shared" si="4"/>
        <v>0</v>
      </c>
      <c r="R35" s="57"/>
    </row>
    <row r="36" spans="1:18" x14ac:dyDescent="0.35">
      <c r="A36" s="163">
        <v>7</v>
      </c>
      <c r="B36" s="189" t="s">
        <v>100</v>
      </c>
      <c r="C36" s="164" t="s">
        <v>101</v>
      </c>
      <c r="D36" s="164" t="s">
        <v>102</v>
      </c>
      <c r="E36" s="164" t="s">
        <v>94</v>
      </c>
      <c r="F36" s="164" t="s">
        <v>95</v>
      </c>
      <c r="G36" s="57"/>
      <c r="H36" s="57"/>
      <c r="I36" s="57"/>
      <c r="J36" s="165">
        <f t="shared" si="3"/>
        <v>0</v>
      </c>
      <c r="K36" s="57"/>
      <c r="L36" s="59"/>
      <c r="M36" s="59"/>
      <c r="N36" s="59"/>
      <c r="O36" s="59"/>
      <c r="P36" s="59"/>
      <c r="Q36" s="165">
        <f t="shared" si="4"/>
        <v>0</v>
      </c>
      <c r="R36" s="59"/>
    </row>
    <row r="37" spans="1:18" x14ac:dyDescent="0.35">
      <c r="A37" s="163">
        <v>28</v>
      </c>
      <c r="B37" s="189" t="s">
        <v>103</v>
      </c>
      <c r="C37" s="164" t="s">
        <v>83</v>
      </c>
      <c r="D37" s="164" t="s">
        <v>84</v>
      </c>
      <c r="E37" s="62" t="s">
        <v>104</v>
      </c>
      <c r="F37" s="56" t="s">
        <v>230</v>
      </c>
      <c r="G37" s="57"/>
      <c r="H37" s="57"/>
      <c r="I37" s="57"/>
      <c r="J37" s="165">
        <f t="shared" si="3"/>
        <v>0</v>
      </c>
      <c r="K37" s="57"/>
      <c r="L37" s="57"/>
      <c r="M37" s="57"/>
      <c r="N37" s="59"/>
      <c r="O37" s="57"/>
      <c r="P37" s="57"/>
      <c r="Q37" s="165">
        <f t="shared" si="4"/>
        <v>0</v>
      </c>
      <c r="R37" s="57"/>
    </row>
    <row r="38" spans="1:18" x14ac:dyDescent="0.35">
      <c r="A38" s="163">
        <v>8</v>
      </c>
      <c r="B38" s="189" t="s">
        <v>105</v>
      </c>
      <c r="C38" s="164" t="s">
        <v>83</v>
      </c>
      <c r="D38" s="164" t="s">
        <v>84</v>
      </c>
      <c r="E38" s="164" t="s">
        <v>94</v>
      </c>
      <c r="F38" s="56" t="s">
        <v>95</v>
      </c>
      <c r="G38" s="57"/>
      <c r="H38" s="57"/>
      <c r="I38" s="57"/>
      <c r="J38" s="165">
        <f t="shared" si="3"/>
        <v>0</v>
      </c>
      <c r="K38" s="57"/>
      <c r="L38" s="59"/>
      <c r="M38" s="59"/>
      <c r="N38" s="59"/>
      <c r="O38" s="59"/>
      <c r="P38" s="59"/>
      <c r="Q38" s="165">
        <f t="shared" si="4"/>
        <v>0</v>
      </c>
      <c r="R38" s="57"/>
    </row>
    <row r="39" spans="1:18" x14ac:dyDescent="0.35">
      <c r="A39" s="163">
        <v>10</v>
      </c>
      <c r="B39" s="189" t="s">
        <v>106</v>
      </c>
      <c r="C39" s="164" t="s">
        <v>83</v>
      </c>
      <c r="D39" s="164" t="s">
        <v>84</v>
      </c>
      <c r="E39" s="164" t="s">
        <v>94</v>
      </c>
      <c r="F39" s="56" t="s">
        <v>95</v>
      </c>
      <c r="G39" s="57"/>
      <c r="H39" s="57"/>
      <c r="I39" s="57"/>
      <c r="J39" s="165">
        <f t="shared" si="3"/>
        <v>0</v>
      </c>
      <c r="K39" s="57"/>
      <c r="L39" s="59"/>
      <c r="M39" s="59"/>
      <c r="N39" s="59"/>
      <c r="O39" s="59"/>
      <c r="P39" s="59"/>
      <c r="Q39" s="165">
        <f t="shared" si="4"/>
        <v>0</v>
      </c>
      <c r="R39" s="57"/>
    </row>
    <row r="40" spans="1:18" x14ac:dyDescent="0.35">
      <c r="A40" s="163">
        <v>42</v>
      </c>
      <c r="B40" s="189" t="s">
        <v>107</v>
      </c>
      <c r="C40" s="164" t="s">
        <v>83</v>
      </c>
      <c r="D40" s="164" t="s">
        <v>84</v>
      </c>
      <c r="E40" s="164" t="s">
        <v>94</v>
      </c>
      <c r="F40" s="164" t="s">
        <v>95</v>
      </c>
      <c r="G40" s="57"/>
      <c r="H40" s="57"/>
      <c r="I40" s="57"/>
      <c r="J40" s="165">
        <f t="shared" si="3"/>
        <v>0</v>
      </c>
      <c r="K40" s="57"/>
      <c r="L40" s="59"/>
      <c r="M40" s="59"/>
      <c r="N40" s="59"/>
      <c r="O40" s="59"/>
      <c r="P40" s="59"/>
      <c r="Q40" s="165">
        <f t="shared" si="4"/>
        <v>0</v>
      </c>
      <c r="R40" s="57"/>
    </row>
    <row r="41" spans="1:18" x14ac:dyDescent="0.35">
      <c r="A41" s="163">
        <v>11</v>
      </c>
      <c r="B41" s="189" t="s">
        <v>108</v>
      </c>
      <c r="C41" s="164" t="s">
        <v>83</v>
      </c>
      <c r="D41" s="164" t="s">
        <v>84</v>
      </c>
      <c r="E41" s="164" t="s">
        <v>94</v>
      </c>
      <c r="F41" s="56" t="s">
        <v>95</v>
      </c>
      <c r="G41" s="57"/>
      <c r="H41" s="57"/>
      <c r="I41" s="57"/>
      <c r="J41" s="165">
        <f t="shared" si="3"/>
        <v>0</v>
      </c>
      <c r="K41" s="57"/>
      <c r="L41" s="59"/>
      <c r="M41" s="59"/>
      <c r="N41" s="59"/>
      <c r="O41" s="59"/>
      <c r="P41" s="59"/>
      <c r="Q41" s="165">
        <f t="shared" si="4"/>
        <v>0</v>
      </c>
      <c r="R41" s="57"/>
    </row>
    <row r="42" spans="1:18" x14ac:dyDescent="0.35">
      <c r="A42" s="163">
        <v>12</v>
      </c>
      <c r="B42" s="189" t="s">
        <v>109</v>
      </c>
      <c r="C42" s="164" t="s">
        <v>83</v>
      </c>
      <c r="D42" s="164" t="s">
        <v>84</v>
      </c>
      <c r="E42" s="164" t="s">
        <v>94</v>
      </c>
      <c r="F42" s="56" t="s">
        <v>95</v>
      </c>
      <c r="G42" s="57"/>
      <c r="H42" s="57"/>
      <c r="I42" s="57"/>
      <c r="J42" s="165">
        <f t="shared" si="3"/>
        <v>0</v>
      </c>
      <c r="K42" s="57"/>
      <c r="L42" s="59"/>
      <c r="M42" s="57"/>
      <c r="N42" s="59"/>
      <c r="O42" s="59"/>
      <c r="P42" s="59"/>
      <c r="Q42" s="165">
        <f t="shared" si="4"/>
        <v>0</v>
      </c>
      <c r="R42" s="59"/>
    </row>
    <row r="43" spans="1:18" ht="15.75" customHeight="1" x14ac:dyDescent="0.35">
      <c r="A43" s="163">
        <v>40</v>
      </c>
      <c r="B43" s="189" t="s">
        <v>231</v>
      </c>
      <c r="C43" s="164" t="s">
        <v>83</v>
      </c>
      <c r="D43" s="164" t="s">
        <v>84</v>
      </c>
      <c r="E43" s="164" t="s">
        <v>94</v>
      </c>
      <c r="F43" s="56" t="s">
        <v>95</v>
      </c>
      <c r="G43" s="57"/>
      <c r="H43" s="57"/>
      <c r="I43" s="57"/>
      <c r="J43" s="165">
        <f t="shared" si="3"/>
        <v>0</v>
      </c>
      <c r="K43" s="57"/>
      <c r="L43" s="59"/>
      <c r="M43" s="59"/>
      <c r="N43" s="59"/>
      <c r="O43" s="59"/>
      <c r="P43" s="59"/>
      <c r="Q43" s="165">
        <f t="shared" si="4"/>
        <v>0</v>
      </c>
      <c r="R43" s="59"/>
    </row>
    <row r="44" spans="1:18" ht="15.75" customHeight="1" x14ac:dyDescent="0.35">
      <c r="A44" s="163">
        <v>40</v>
      </c>
      <c r="B44" s="189" t="s">
        <v>232</v>
      </c>
      <c r="C44" s="164" t="s">
        <v>101</v>
      </c>
      <c r="D44" s="164" t="s">
        <v>84</v>
      </c>
      <c r="E44" s="164" t="s">
        <v>94</v>
      </c>
      <c r="F44" s="56" t="s">
        <v>95</v>
      </c>
      <c r="G44" s="57"/>
      <c r="H44" s="57"/>
      <c r="I44" s="57"/>
      <c r="J44" s="165">
        <f t="shared" ref="J44" si="5">SUM(H44:I44)</f>
        <v>0</v>
      </c>
      <c r="K44" s="57"/>
      <c r="L44" s="59"/>
      <c r="M44" s="59"/>
      <c r="N44" s="59"/>
      <c r="O44" s="59"/>
      <c r="P44" s="59"/>
      <c r="Q44" s="165">
        <f t="shared" si="4"/>
        <v>0</v>
      </c>
      <c r="R44" s="59"/>
    </row>
    <row r="45" spans="1:18" x14ac:dyDescent="0.35">
      <c r="A45" s="163">
        <v>35</v>
      </c>
      <c r="B45" s="189" t="s">
        <v>110</v>
      </c>
      <c r="C45" s="164" t="s">
        <v>83</v>
      </c>
      <c r="D45" s="164" t="s">
        <v>84</v>
      </c>
      <c r="E45" s="164" t="s">
        <v>94</v>
      </c>
      <c r="F45" s="56" t="s">
        <v>95</v>
      </c>
      <c r="G45" s="57"/>
      <c r="H45" s="57"/>
      <c r="I45" s="57"/>
      <c r="J45" s="165">
        <f t="shared" si="3"/>
        <v>0</v>
      </c>
      <c r="K45" s="57"/>
      <c r="L45" s="59"/>
      <c r="M45" s="59"/>
      <c r="N45" s="59"/>
      <c r="O45" s="59"/>
      <c r="P45" s="59"/>
      <c r="Q45" s="165">
        <f t="shared" si="4"/>
        <v>0</v>
      </c>
      <c r="R45" s="57"/>
    </row>
    <row r="46" spans="1:18" x14ac:dyDescent="0.35">
      <c r="A46" s="163">
        <v>14</v>
      </c>
      <c r="B46" s="189" t="s">
        <v>111</v>
      </c>
      <c r="C46" s="164" t="s">
        <v>83</v>
      </c>
      <c r="D46" s="164" t="s">
        <v>84</v>
      </c>
      <c r="E46" s="164" t="s">
        <v>94</v>
      </c>
      <c r="F46" s="56" t="s">
        <v>95</v>
      </c>
      <c r="G46" s="57"/>
      <c r="H46" s="57"/>
      <c r="I46" s="57"/>
      <c r="J46" s="165">
        <f t="shared" si="3"/>
        <v>0</v>
      </c>
      <c r="K46" s="57"/>
      <c r="L46" s="59"/>
      <c r="M46" s="59"/>
      <c r="N46" s="59"/>
      <c r="O46" s="59"/>
      <c r="P46" s="59"/>
      <c r="Q46" s="165">
        <f t="shared" si="4"/>
        <v>0</v>
      </c>
      <c r="R46" s="57"/>
    </row>
    <row r="47" spans="1:18" x14ac:dyDescent="0.35">
      <c r="A47" s="163">
        <v>15</v>
      </c>
      <c r="B47" s="189" t="s">
        <v>233</v>
      </c>
      <c r="C47" s="164" t="s">
        <v>83</v>
      </c>
      <c r="D47" s="164" t="s">
        <v>84</v>
      </c>
      <c r="E47" s="164" t="s">
        <v>94</v>
      </c>
      <c r="F47" s="56" t="s">
        <v>95</v>
      </c>
      <c r="G47" s="57"/>
      <c r="H47" s="57"/>
      <c r="I47" s="57"/>
      <c r="J47" s="165">
        <f t="shared" si="3"/>
        <v>0</v>
      </c>
      <c r="K47" s="57"/>
      <c r="L47" s="59"/>
      <c r="M47" s="59"/>
      <c r="N47" s="59"/>
      <c r="O47" s="57"/>
      <c r="P47" s="59"/>
      <c r="Q47" s="165">
        <f t="shared" si="4"/>
        <v>0</v>
      </c>
      <c r="R47" s="57"/>
    </row>
    <row r="48" spans="1:18" x14ac:dyDescent="0.35">
      <c r="A48" s="163">
        <v>15</v>
      </c>
      <c r="B48" s="189" t="s">
        <v>234</v>
      </c>
      <c r="C48" s="164" t="s">
        <v>101</v>
      </c>
      <c r="D48" s="164" t="s">
        <v>84</v>
      </c>
      <c r="E48" s="164" t="s">
        <v>94</v>
      </c>
      <c r="F48" s="56" t="s">
        <v>95</v>
      </c>
      <c r="G48" s="57"/>
      <c r="H48" s="57"/>
      <c r="I48" s="57"/>
      <c r="J48" s="165">
        <f t="shared" si="3"/>
        <v>0</v>
      </c>
      <c r="K48" s="57"/>
      <c r="L48" s="59"/>
      <c r="M48" s="59"/>
      <c r="N48" s="59"/>
      <c r="O48" s="57"/>
      <c r="P48" s="59"/>
      <c r="Q48" s="165">
        <f t="shared" si="4"/>
        <v>0</v>
      </c>
      <c r="R48" s="59"/>
    </row>
    <row r="49" spans="1:18" x14ac:dyDescent="0.35">
      <c r="A49" s="163">
        <v>47</v>
      </c>
      <c r="B49" s="189" t="s">
        <v>112</v>
      </c>
      <c r="C49" s="164" t="s">
        <v>83</v>
      </c>
      <c r="D49" s="164" t="s">
        <v>84</v>
      </c>
      <c r="E49" s="164" t="s">
        <v>94</v>
      </c>
      <c r="F49" s="164" t="s">
        <v>95</v>
      </c>
      <c r="G49" s="57"/>
      <c r="H49" s="57"/>
      <c r="I49" s="57"/>
      <c r="J49" s="165">
        <f t="shared" si="3"/>
        <v>0</v>
      </c>
      <c r="K49" s="57"/>
      <c r="L49" s="59"/>
      <c r="M49" s="59"/>
      <c r="N49" s="59"/>
      <c r="O49" s="59"/>
      <c r="P49" s="59"/>
      <c r="Q49" s="165">
        <f t="shared" si="4"/>
        <v>0</v>
      </c>
      <c r="R49" s="57"/>
    </row>
    <row r="50" spans="1:18" x14ac:dyDescent="0.35">
      <c r="A50" s="163">
        <v>46</v>
      </c>
      <c r="B50" s="189" t="s">
        <v>113</v>
      </c>
      <c r="C50" s="164" t="s">
        <v>83</v>
      </c>
      <c r="D50" s="164" t="s">
        <v>84</v>
      </c>
      <c r="E50" s="164" t="s">
        <v>94</v>
      </c>
      <c r="F50" s="164" t="s">
        <v>95</v>
      </c>
      <c r="G50" s="57"/>
      <c r="H50" s="57"/>
      <c r="I50" s="57"/>
      <c r="J50" s="165">
        <f t="shared" si="3"/>
        <v>0</v>
      </c>
      <c r="K50" s="57"/>
      <c r="L50" s="59"/>
      <c r="M50" s="59"/>
      <c r="N50" s="59"/>
      <c r="O50" s="59"/>
      <c r="P50" s="59"/>
      <c r="Q50" s="165">
        <f t="shared" si="4"/>
        <v>0</v>
      </c>
      <c r="R50" s="57"/>
    </row>
    <row r="51" spans="1:18" x14ac:dyDescent="0.35">
      <c r="A51" s="163">
        <v>22</v>
      </c>
      <c r="B51" s="54" t="s">
        <v>114</v>
      </c>
      <c r="C51" s="164" t="s">
        <v>83</v>
      </c>
      <c r="D51" s="164" t="s">
        <v>84</v>
      </c>
      <c r="E51" s="164" t="s">
        <v>94</v>
      </c>
      <c r="F51" s="56" t="s">
        <v>95</v>
      </c>
      <c r="G51" s="57"/>
      <c r="H51" s="57"/>
      <c r="I51" s="57"/>
      <c r="J51" s="165">
        <f t="shared" si="3"/>
        <v>0</v>
      </c>
      <c r="K51" s="57"/>
      <c r="L51" s="59"/>
      <c r="M51" s="59"/>
      <c r="N51" s="59"/>
      <c r="O51" s="59"/>
      <c r="P51" s="59"/>
      <c r="Q51" s="165">
        <f t="shared" si="4"/>
        <v>0</v>
      </c>
      <c r="R51" s="57"/>
    </row>
    <row r="52" spans="1:18" hidden="1" x14ac:dyDescent="0.35">
      <c r="A52" s="163"/>
      <c r="B52" s="54"/>
      <c r="C52" s="164"/>
      <c r="D52" s="164"/>
      <c r="E52" s="164"/>
      <c r="F52" s="56"/>
      <c r="G52" s="57"/>
      <c r="H52" s="57"/>
      <c r="I52" s="57"/>
      <c r="J52" s="165">
        <f t="shared" si="3"/>
        <v>0</v>
      </c>
      <c r="K52" s="57"/>
      <c r="L52" s="59"/>
      <c r="M52" s="59"/>
      <c r="N52" s="59"/>
      <c r="O52" s="59"/>
      <c r="P52" s="59"/>
      <c r="Q52" s="165">
        <f t="shared" si="4"/>
        <v>0</v>
      </c>
      <c r="R52" s="59"/>
    </row>
    <row r="53" spans="1:18" x14ac:dyDescent="0.35">
      <c r="A53" s="163">
        <v>25</v>
      </c>
      <c r="B53" s="189" t="s">
        <v>115</v>
      </c>
      <c r="C53" s="164" t="s">
        <v>83</v>
      </c>
      <c r="D53" s="164" t="s">
        <v>84</v>
      </c>
      <c r="E53" s="164" t="s">
        <v>94</v>
      </c>
      <c r="F53" s="56" t="s">
        <v>95</v>
      </c>
      <c r="G53" s="57"/>
      <c r="H53" s="57"/>
      <c r="I53" s="57"/>
      <c r="J53" s="165">
        <f t="shared" si="3"/>
        <v>0</v>
      </c>
      <c r="K53" s="57"/>
      <c r="L53" s="59"/>
      <c r="M53" s="59"/>
      <c r="N53" s="59"/>
      <c r="O53" s="59"/>
      <c r="P53" s="59"/>
      <c r="Q53" s="165">
        <f t="shared" si="4"/>
        <v>0</v>
      </c>
      <c r="R53" s="57"/>
    </row>
    <row r="54" spans="1:18" x14ac:dyDescent="0.35">
      <c r="A54" s="163">
        <v>26</v>
      </c>
      <c r="B54" s="189" t="s">
        <v>116</v>
      </c>
      <c r="C54" s="164" t="s">
        <v>83</v>
      </c>
      <c r="D54" s="164" t="s">
        <v>84</v>
      </c>
      <c r="E54" s="164" t="s">
        <v>94</v>
      </c>
      <c r="F54" s="56" t="s">
        <v>95</v>
      </c>
      <c r="G54" s="57"/>
      <c r="H54" s="57"/>
      <c r="I54" s="57"/>
      <c r="J54" s="165">
        <f t="shared" si="3"/>
        <v>0</v>
      </c>
      <c r="K54" s="57"/>
      <c r="L54" s="59"/>
      <c r="M54" s="59"/>
      <c r="N54" s="59"/>
      <c r="O54" s="59"/>
      <c r="P54" s="59"/>
      <c r="Q54" s="165">
        <f t="shared" si="4"/>
        <v>0</v>
      </c>
      <c r="R54" s="57"/>
    </row>
    <row r="55" spans="1:18" x14ac:dyDescent="0.35">
      <c r="A55" s="249" t="s">
        <v>117</v>
      </c>
      <c r="B55" s="253" t="s">
        <v>301</v>
      </c>
      <c r="C55" s="251" t="s">
        <v>117</v>
      </c>
      <c r="D55" s="251" t="s">
        <v>117</v>
      </c>
      <c r="E55" s="251" t="s">
        <v>117</v>
      </c>
      <c r="F55" s="252" t="s">
        <v>117</v>
      </c>
      <c r="G55" s="57"/>
      <c r="H55" s="57"/>
      <c r="I55" s="57"/>
      <c r="J55" s="165">
        <f t="shared" si="3"/>
        <v>0</v>
      </c>
      <c r="K55" s="57"/>
      <c r="L55" s="59"/>
      <c r="M55" s="59"/>
      <c r="N55" s="59"/>
      <c r="O55" s="59"/>
      <c r="P55" s="59"/>
      <c r="Q55" s="165">
        <f t="shared" si="4"/>
        <v>0</v>
      </c>
      <c r="R55" s="59"/>
    </row>
    <row r="56" spans="1:18" s="255" customFormat="1" x14ac:dyDescent="0.35">
      <c r="A56" s="187"/>
      <c r="B56" s="188"/>
      <c r="C56" s="188"/>
      <c r="D56" s="188"/>
      <c r="E56" s="188"/>
      <c r="F56" s="188"/>
      <c r="G56" s="57"/>
      <c r="H56" s="57"/>
      <c r="I56" s="57"/>
      <c r="J56" s="165">
        <f t="shared" ref="J56:J63" si="6">SUM(H56:I56)</f>
        <v>0</v>
      </c>
      <c r="K56" s="59"/>
      <c r="L56" s="59"/>
      <c r="M56" s="59"/>
      <c r="N56" s="59"/>
      <c r="O56" s="59"/>
      <c r="P56" s="59"/>
      <c r="Q56" s="165">
        <f t="shared" si="4"/>
        <v>0</v>
      </c>
      <c r="R56" s="59"/>
    </row>
    <row r="57" spans="1:18" s="255" customFormat="1" x14ac:dyDescent="0.35">
      <c r="A57" s="187"/>
      <c r="B57" s="188"/>
      <c r="C57" s="188"/>
      <c r="D57" s="188"/>
      <c r="E57" s="188"/>
      <c r="F57" s="188"/>
      <c r="G57" s="57"/>
      <c r="H57" s="57"/>
      <c r="I57" s="57"/>
      <c r="J57" s="165">
        <f t="shared" si="6"/>
        <v>0</v>
      </c>
      <c r="K57" s="59"/>
      <c r="L57" s="59"/>
      <c r="M57" s="59"/>
      <c r="N57" s="59"/>
      <c r="O57" s="59"/>
      <c r="P57" s="59"/>
      <c r="Q57" s="165">
        <f t="shared" si="4"/>
        <v>0</v>
      </c>
      <c r="R57" s="59"/>
    </row>
    <row r="58" spans="1:18" s="255" customFormat="1" x14ac:dyDescent="0.35">
      <c r="A58" s="187"/>
      <c r="B58" s="188"/>
      <c r="C58" s="188"/>
      <c r="D58" s="188"/>
      <c r="E58" s="188"/>
      <c r="F58" s="188"/>
      <c r="G58" s="57"/>
      <c r="H58" s="57"/>
      <c r="I58" s="57"/>
      <c r="J58" s="165">
        <f t="shared" si="6"/>
        <v>0</v>
      </c>
      <c r="K58" s="59"/>
      <c r="L58" s="59"/>
      <c r="M58" s="59"/>
      <c r="N58" s="59"/>
      <c r="O58" s="59"/>
      <c r="P58" s="59"/>
      <c r="Q58" s="165">
        <f t="shared" si="4"/>
        <v>0</v>
      </c>
      <c r="R58" s="59"/>
    </row>
    <row r="59" spans="1:18" s="255" customFormat="1" x14ac:dyDescent="0.35">
      <c r="A59" s="187"/>
      <c r="B59" s="188"/>
      <c r="C59" s="188"/>
      <c r="D59" s="188"/>
      <c r="E59" s="188"/>
      <c r="F59" s="188"/>
      <c r="G59" s="57"/>
      <c r="H59" s="57"/>
      <c r="I59" s="57"/>
      <c r="J59" s="165">
        <f t="shared" si="6"/>
        <v>0</v>
      </c>
      <c r="K59" s="59"/>
      <c r="L59" s="59"/>
      <c r="M59" s="59"/>
      <c r="N59" s="59"/>
      <c r="O59" s="59"/>
      <c r="P59" s="59"/>
      <c r="Q59" s="165">
        <f t="shared" si="4"/>
        <v>0</v>
      </c>
      <c r="R59" s="59"/>
    </row>
    <row r="60" spans="1:18" s="255" customFormat="1" x14ac:dyDescent="0.35">
      <c r="A60" s="187"/>
      <c r="B60" s="188"/>
      <c r="C60" s="188"/>
      <c r="D60" s="188"/>
      <c r="E60" s="188"/>
      <c r="F60" s="188"/>
      <c r="G60" s="57"/>
      <c r="H60" s="57"/>
      <c r="I60" s="57"/>
      <c r="J60" s="165">
        <f t="shared" si="6"/>
        <v>0</v>
      </c>
      <c r="K60" s="59"/>
      <c r="L60" s="59"/>
      <c r="M60" s="59"/>
      <c r="N60" s="59"/>
      <c r="O60" s="59"/>
      <c r="P60" s="59"/>
      <c r="Q60" s="165">
        <f t="shared" si="4"/>
        <v>0</v>
      </c>
      <c r="R60" s="59"/>
    </row>
    <row r="61" spans="1:18" s="255" customFormat="1" x14ac:dyDescent="0.35">
      <c r="A61" s="187"/>
      <c r="B61" s="188"/>
      <c r="C61" s="188"/>
      <c r="D61" s="188"/>
      <c r="E61" s="188"/>
      <c r="F61" s="188"/>
      <c r="G61" s="57"/>
      <c r="H61" s="57"/>
      <c r="I61" s="57"/>
      <c r="J61" s="165">
        <f t="shared" si="6"/>
        <v>0</v>
      </c>
      <c r="K61" s="59"/>
      <c r="L61" s="59"/>
      <c r="M61" s="59"/>
      <c r="N61" s="59"/>
      <c r="O61" s="59"/>
      <c r="P61" s="59"/>
      <c r="Q61" s="165">
        <f t="shared" si="4"/>
        <v>0</v>
      </c>
      <c r="R61" s="59"/>
    </row>
    <row r="62" spans="1:18" s="255" customFormat="1" x14ac:dyDescent="0.35">
      <c r="A62" s="187"/>
      <c r="B62" s="188"/>
      <c r="C62" s="188"/>
      <c r="D62" s="188"/>
      <c r="E62" s="188"/>
      <c r="F62" s="188"/>
      <c r="G62" s="57"/>
      <c r="H62" s="57"/>
      <c r="I62" s="57"/>
      <c r="J62" s="165">
        <f t="shared" si="6"/>
        <v>0</v>
      </c>
      <c r="K62" s="59"/>
      <c r="L62" s="59"/>
      <c r="M62" s="59"/>
      <c r="N62" s="59"/>
      <c r="O62" s="59"/>
      <c r="P62" s="59"/>
      <c r="Q62" s="165">
        <f t="shared" si="4"/>
        <v>0</v>
      </c>
      <c r="R62" s="59"/>
    </row>
    <row r="63" spans="1:18" s="255" customFormat="1" x14ac:dyDescent="0.35">
      <c r="A63" s="187"/>
      <c r="B63" s="188"/>
      <c r="C63" s="188"/>
      <c r="D63" s="188"/>
      <c r="E63" s="188"/>
      <c r="F63" s="188"/>
      <c r="G63" s="57"/>
      <c r="H63" s="57"/>
      <c r="I63" s="57"/>
      <c r="J63" s="165">
        <f t="shared" si="6"/>
        <v>0</v>
      </c>
      <c r="K63" s="59"/>
      <c r="L63" s="59"/>
      <c r="M63" s="59"/>
      <c r="N63" s="59"/>
      <c r="O63" s="59"/>
      <c r="P63" s="59"/>
      <c r="Q63" s="165">
        <f t="shared" si="4"/>
        <v>0</v>
      </c>
      <c r="R63" s="59"/>
    </row>
    <row r="64" spans="1:18" x14ac:dyDescent="0.35">
      <c r="A64" s="187"/>
      <c r="B64" s="188"/>
      <c r="C64" s="188"/>
      <c r="D64" s="188"/>
      <c r="E64" s="188"/>
      <c r="F64" s="188"/>
      <c r="G64" s="57"/>
      <c r="H64" s="57"/>
      <c r="I64" s="57"/>
      <c r="J64" s="165">
        <f t="shared" si="3"/>
        <v>0</v>
      </c>
      <c r="K64" s="57"/>
      <c r="L64" s="59"/>
      <c r="M64" s="57"/>
      <c r="N64" s="59"/>
      <c r="O64" s="57"/>
      <c r="P64" s="57"/>
      <c r="Q64" s="165">
        <f t="shared" si="4"/>
        <v>0</v>
      </c>
      <c r="R64" s="57"/>
    </row>
    <row r="65" spans="1:18" x14ac:dyDescent="0.35">
      <c r="A65" s="187"/>
      <c r="B65" s="188"/>
      <c r="C65" s="188"/>
      <c r="D65" s="188"/>
      <c r="E65" s="188"/>
      <c r="F65" s="188"/>
      <c r="G65" s="57"/>
      <c r="H65" s="57"/>
      <c r="I65" s="57"/>
      <c r="J65" s="165">
        <f t="shared" si="3"/>
        <v>0</v>
      </c>
      <c r="K65" s="57"/>
      <c r="L65" s="59"/>
      <c r="M65" s="57"/>
      <c r="N65" s="59"/>
      <c r="O65" s="57"/>
      <c r="P65" s="57"/>
      <c r="Q65" s="165">
        <f t="shared" si="4"/>
        <v>0</v>
      </c>
      <c r="R65" s="57"/>
    </row>
    <row r="66" spans="1:18" x14ac:dyDescent="0.35">
      <c r="A66" s="50"/>
      <c r="B66" s="50"/>
      <c r="C66" s="50"/>
      <c r="D66" s="50"/>
      <c r="E66" s="50"/>
      <c r="F66" s="50"/>
      <c r="G66" s="50"/>
      <c r="H66" s="50"/>
      <c r="I66" s="50"/>
      <c r="J66" s="50"/>
      <c r="K66" s="50"/>
      <c r="L66" s="50"/>
      <c r="M66" s="50"/>
      <c r="N66" s="50"/>
      <c r="O66" s="50"/>
      <c r="P66" s="50"/>
      <c r="Q66" s="50"/>
    </row>
    <row r="67" spans="1:18" x14ac:dyDescent="0.35">
      <c r="A67" s="50"/>
      <c r="B67" s="50"/>
      <c r="C67" s="50"/>
      <c r="D67" s="50"/>
      <c r="E67" s="50"/>
      <c r="F67" s="50"/>
      <c r="G67" s="50"/>
      <c r="H67" s="50"/>
      <c r="I67" s="50"/>
      <c r="J67" s="50"/>
      <c r="K67" s="50"/>
      <c r="L67" s="50"/>
      <c r="M67" s="50"/>
      <c r="N67" s="50"/>
      <c r="O67" s="50"/>
      <c r="P67" s="50"/>
      <c r="Q67" s="50"/>
    </row>
    <row r="68" spans="1:18" x14ac:dyDescent="0.35">
      <c r="A68" s="50"/>
      <c r="B68" s="50"/>
      <c r="C68" s="50"/>
      <c r="D68" s="50"/>
      <c r="E68" s="50"/>
      <c r="F68" s="50"/>
      <c r="G68" s="50"/>
      <c r="H68" s="50"/>
      <c r="I68" s="50"/>
      <c r="J68" s="50"/>
      <c r="K68" s="50"/>
      <c r="L68" s="50"/>
      <c r="M68" s="50"/>
      <c r="N68" s="50"/>
      <c r="O68" s="50"/>
      <c r="P68" s="50"/>
      <c r="Q68" s="50"/>
    </row>
    <row r="69" spans="1:18" x14ac:dyDescent="0.35">
      <c r="A69" s="51"/>
      <c r="B69" s="52" t="s">
        <v>118</v>
      </c>
      <c r="C69" s="50"/>
      <c r="D69" s="50"/>
      <c r="E69" s="50"/>
      <c r="F69" s="50"/>
      <c r="G69" s="50"/>
      <c r="H69" s="50"/>
      <c r="I69" s="50"/>
      <c r="J69" s="50"/>
      <c r="K69" s="50"/>
      <c r="L69" s="50"/>
      <c r="M69" s="50"/>
      <c r="N69" s="50"/>
      <c r="O69" s="50"/>
      <c r="P69" s="50"/>
      <c r="Q69" s="50"/>
    </row>
    <row r="70" spans="1:18" x14ac:dyDescent="0.35">
      <c r="A70" s="163">
        <v>3</v>
      </c>
      <c r="B70" s="54" t="s">
        <v>119</v>
      </c>
      <c r="C70" s="164" t="s">
        <v>83</v>
      </c>
      <c r="D70" s="164" t="s">
        <v>102</v>
      </c>
      <c r="E70" s="164" t="s">
        <v>85</v>
      </c>
      <c r="F70" s="164" t="s">
        <v>120</v>
      </c>
      <c r="G70" s="57"/>
      <c r="H70" s="57"/>
      <c r="I70" s="57"/>
      <c r="J70" s="165">
        <f>SUM(H70:I70)</f>
        <v>0</v>
      </c>
      <c r="K70" s="57"/>
      <c r="L70" s="59"/>
      <c r="M70" s="59"/>
      <c r="N70" s="59"/>
      <c r="O70" s="59"/>
      <c r="P70" s="59"/>
      <c r="Q70" s="165">
        <f t="shared" ref="Q70:Q76" si="7">G70-J70-K70-L70-M70-O70-N70-P70</f>
        <v>0</v>
      </c>
      <c r="R70" s="59"/>
    </row>
    <row r="71" spans="1:18" x14ac:dyDescent="0.35">
      <c r="A71" s="163">
        <v>4</v>
      </c>
      <c r="B71" s="54" t="s">
        <v>121</v>
      </c>
      <c r="C71" s="164" t="s">
        <v>83</v>
      </c>
      <c r="D71" s="164" t="s">
        <v>102</v>
      </c>
      <c r="E71" s="164" t="s">
        <v>94</v>
      </c>
      <c r="F71" s="164" t="s">
        <v>95</v>
      </c>
      <c r="G71" s="57"/>
      <c r="H71" s="57"/>
      <c r="I71" s="57"/>
      <c r="J71" s="165">
        <f>SUM(H71:I71)</f>
        <v>0</v>
      </c>
      <c r="K71" s="57"/>
      <c r="L71" s="59"/>
      <c r="M71" s="59"/>
      <c r="N71" s="59"/>
      <c r="O71" s="59"/>
      <c r="P71" s="59"/>
      <c r="Q71" s="165">
        <f t="shared" si="7"/>
        <v>0</v>
      </c>
      <c r="R71" s="57"/>
    </row>
    <row r="72" spans="1:18" x14ac:dyDescent="0.35">
      <c r="A72" s="163">
        <v>4</v>
      </c>
      <c r="B72" s="54" t="s">
        <v>122</v>
      </c>
      <c r="C72" s="164" t="s">
        <v>101</v>
      </c>
      <c r="D72" s="164" t="s">
        <v>102</v>
      </c>
      <c r="E72" s="164" t="s">
        <v>94</v>
      </c>
      <c r="F72" s="164" t="s">
        <v>95</v>
      </c>
      <c r="G72" s="57"/>
      <c r="H72" s="57"/>
      <c r="I72" s="57"/>
      <c r="J72" s="165">
        <f>SUM(H72:I72)</f>
        <v>0</v>
      </c>
      <c r="K72" s="57"/>
      <c r="L72" s="59"/>
      <c r="M72" s="59"/>
      <c r="N72" s="59"/>
      <c r="O72" s="59"/>
      <c r="P72" s="59"/>
      <c r="Q72" s="165">
        <f t="shared" si="7"/>
        <v>0</v>
      </c>
      <c r="R72" s="57"/>
    </row>
    <row r="73" spans="1:18" x14ac:dyDescent="0.35">
      <c r="A73" s="163">
        <v>9</v>
      </c>
      <c r="B73" s="189" t="s">
        <v>123</v>
      </c>
      <c r="C73" s="164" t="s">
        <v>83</v>
      </c>
      <c r="D73" s="164" t="s">
        <v>84</v>
      </c>
      <c r="E73" s="164" t="s">
        <v>85</v>
      </c>
      <c r="F73" s="56" t="s">
        <v>85</v>
      </c>
      <c r="G73" s="57"/>
      <c r="H73" s="57"/>
      <c r="I73" s="57"/>
      <c r="J73" s="165">
        <f>SUM(H73:I73)</f>
        <v>0</v>
      </c>
      <c r="K73" s="57"/>
      <c r="L73" s="59"/>
      <c r="M73" s="59"/>
      <c r="N73" s="59"/>
      <c r="O73" s="59"/>
      <c r="P73" s="59"/>
      <c r="Q73" s="165">
        <f t="shared" si="7"/>
        <v>0</v>
      </c>
      <c r="R73" s="59"/>
    </row>
    <row r="74" spans="1:18" x14ac:dyDescent="0.35">
      <c r="A74" s="163">
        <v>39</v>
      </c>
      <c r="B74" s="54" t="s">
        <v>124</v>
      </c>
      <c r="C74" s="164" t="s">
        <v>83</v>
      </c>
      <c r="D74" s="164" t="s">
        <v>84</v>
      </c>
      <c r="E74" s="164" t="s">
        <v>85</v>
      </c>
      <c r="F74" s="56" t="s">
        <v>85</v>
      </c>
      <c r="G74" s="57"/>
      <c r="H74" s="57"/>
      <c r="I74" s="57"/>
      <c r="J74" s="165">
        <f>SUM(H74:I74)</f>
        <v>0</v>
      </c>
      <c r="K74" s="57"/>
      <c r="L74" s="59"/>
      <c r="M74" s="59"/>
      <c r="N74" s="59"/>
      <c r="O74" s="59"/>
      <c r="P74" s="59"/>
      <c r="Q74" s="165">
        <f t="shared" si="7"/>
        <v>0</v>
      </c>
      <c r="R74" s="59"/>
    </row>
    <row r="75" spans="1:18" x14ac:dyDescent="0.35">
      <c r="A75" s="187"/>
      <c r="B75" s="188"/>
      <c r="C75" s="188"/>
      <c r="D75" s="188"/>
      <c r="E75" s="188"/>
      <c r="F75" s="188"/>
      <c r="G75" s="57"/>
      <c r="H75" s="57"/>
      <c r="I75" s="57"/>
      <c r="J75" s="165">
        <f t="shared" ref="J75:J76" si="8">SUM(H75:I75)</f>
        <v>0</v>
      </c>
      <c r="K75" s="57"/>
      <c r="L75" s="59"/>
      <c r="M75" s="59"/>
      <c r="N75" s="59"/>
      <c r="O75" s="59"/>
      <c r="P75" s="59"/>
      <c r="Q75" s="165">
        <f t="shared" si="7"/>
        <v>0</v>
      </c>
      <c r="R75" s="57"/>
    </row>
    <row r="76" spans="1:18" x14ac:dyDescent="0.35">
      <c r="A76" s="187"/>
      <c r="B76" s="188"/>
      <c r="C76" s="188"/>
      <c r="D76" s="188"/>
      <c r="E76" s="188"/>
      <c r="F76" s="188"/>
      <c r="G76" s="57"/>
      <c r="H76" s="57"/>
      <c r="I76" s="57"/>
      <c r="J76" s="165">
        <f t="shared" si="8"/>
        <v>0</v>
      </c>
      <c r="K76" s="57"/>
      <c r="L76" s="59"/>
      <c r="M76" s="59"/>
      <c r="N76" s="59"/>
      <c r="O76" s="59"/>
      <c r="P76" s="59"/>
      <c r="Q76" s="165">
        <f t="shared" si="7"/>
        <v>0</v>
      </c>
      <c r="R76" s="57"/>
    </row>
    <row r="77" spans="1:18" x14ac:dyDescent="0.35">
      <c r="A77" s="50"/>
      <c r="B77" s="50"/>
      <c r="C77" s="50"/>
      <c r="D77" s="50"/>
      <c r="E77" s="50"/>
      <c r="F77" s="50"/>
      <c r="G77" s="50"/>
      <c r="H77" s="50"/>
      <c r="I77" s="50"/>
      <c r="J77" s="50"/>
      <c r="K77" s="50"/>
      <c r="L77" s="50"/>
      <c r="M77" s="50"/>
      <c r="N77" s="50"/>
      <c r="O77" s="50"/>
      <c r="P77" s="50"/>
      <c r="Q77" s="50"/>
    </row>
    <row r="78" spans="1:18" x14ac:dyDescent="0.35">
      <c r="A78" s="50"/>
      <c r="B78" s="50"/>
      <c r="C78" s="50"/>
      <c r="D78" s="50"/>
      <c r="E78" s="50"/>
      <c r="F78" s="50"/>
      <c r="G78" s="50"/>
      <c r="H78" s="50"/>
      <c r="I78" s="50"/>
      <c r="J78" s="50"/>
      <c r="K78" s="50"/>
      <c r="L78" s="50"/>
      <c r="M78" s="50"/>
      <c r="N78" s="50"/>
      <c r="O78" s="50"/>
      <c r="P78" s="50"/>
      <c r="Q78" s="50"/>
    </row>
    <row r="79" spans="1:18" x14ac:dyDescent="0.35">
      <c r="A79" s="50"/>
      <c r="B79" s="50"/>
      <c r="C79" s="50"/>
      <c r="D79" s="50"/>
      <c r="E79" s="50"/>
      <c r="F79" s="50"/>
      <c r="G79" s="50"/>
      <c r="H79" s="50"/>
      <c r="I79" s="50"/>
      <c r="J79" s="50"/>
      <c r="K79" s="50"/>
      <c r="L79" s="50"/>
      <c r="M79" s="50"/>
      <c r="N79" s="50"/>
      <c r="O79" s="50"/>
      <c r="P79" s="50"/>
      <c r="Q79" s="50"/>
    </row>
    <row r="80" spans="1:18" x14ac:dyDescent="0.35">
      <c r="A80" s="51"/>
      <c r="B80" s="52" t="s">
        <v>125</v>
      </c>
      <c r="C80" s="50"/>
      <c r="D80" s="50"/>
      <c r="E80" s="50"/>
      <c r="F80" s="50"/>
      <c r="G80" s="50"/>
      <c r="H80" s="50"/>
      <c r="I80" s="50"/>
      <c r="J80" s="50"/>
      <c r="K80" s="50"/>
      <c r="L80" s="50"/>
      <c r="M80" s="50"/>
      <c r="N80" s="50"/>
      <c r="O80" s="50"/>
      <c r="P80" s="50"/>
      <c r="Q80" s="50"/>
    </row>
    <row r="81" spans="1:18" x14ac:dyDescent="0.35">
      <c r="A81" s="163">
        <v>30</v>
      </c>
      <c r="B81" s="189" t="s">
        <v>126</v>
      </c>
      <c r="C81" s="164" t="s">
        <v>101</v>
      </c>
      <c r="D81" s="164" t="s">
        <v>102</v>
      </c>
      <c r="E81" s="164" t="s">
        <v>94</v>
      </c>
      <c r="F81" s="56" t="s">
        <v>95</v>
      </c>
      <c r="G81" s="57"/>
      <c r="H81" s="57"/>
      <c r="I81" s="57"/>
      <c r="J81" s="165">
        <f>SUM(H81:I81)</f>
        <v>0</v>
      </c>
      <c r="K81" s="57"/>
      <c r="L81" s="59"/>
      <c r="M81" s="59"/>
      <c r="N81" s="59"/>
      <c r="O81" s="59"/>
      <c r="P81" s="59"/>
      <c r="Q81" s="165">
        <f t="shared" ref="Q81:Q88" si="9">G81-J81-K81-L81-M81-O81-N81-P81</f>
        <v>0</v>
      </c>
      <c r="R81" s="59"/>
    </row>
    <row r="82" spans="1:18" x14ac:dyDescent="0.35">
      <c r="A82" s="249">
        <v>48</v>
      </c>
      <c r="B82" s="253" t="s">
        <v>235</v>
      </c>
      <c r="C82" s="164" t="s">
        <v>83</v>
      </c>
      <c r="D82" s="164" t="s">
        <v>84</v>
      </c>
      <c r="E82" s="164" t="s">
        <v>94</v>
      </c>
      <c r="F82" s="56" t="s">
        <v>95</v>
      </c>
      <c r="G82" s="57"/>
      <c r="H82" s="57"/>
      <c r="I82" s="57"/>
      <c r="J82" s="165">
        <f>SUM(H82:I82)</f>
        <v>0</v>
      </c>
      <c r="K82" s="57"/>
      <c r="L82" s="59"/>
      <c r="M82" s="59"/>
      <c r="N82" s="59"/>
      <c r="O82" s="59"/>
      <c r="P82" s="59"/>
      <c r="Q82" s="165">
        <f t="shared" si="9"/>
        <v>0</v>
      </c>
      <c r="R82" s="57"/>
    </row>
    <row r="83" spans="1:18" x14ac:dyDescent="0.35">
      <c r="A83" s="249">
        <v>49</v>
      </c>
      <c r="B83" s="253" t="s">
        <v>236</v>
      </c>
      <c r="C83" s="164" t="s">
        <v>101</v>
      </c>
      <c r="D83" s="164" t="s">
        <v>84</v>
      </c>
      <c r="E83" s="164" t="s">
        <v>94</v>
      </c>
      <c r="F83" s="56" t="s">
        <v>95</v>
      </c>
      <c r="G83" s="57"/>
      <c r="H83" s="57"/>
      <c r="I83" s="57"/>
      <c r="J83" s="165">
        <f>SUM(H83:I83)</f>
        <v>0</v>
      </c>
      <c r="K83" s="57"/>
      <c r="L83" s="59"/>
      <c r="M83" s="59"/>
      <c r="N83" s="59"/>
      <c r="O83" s="59"/>
      <c r="P83" s="59"/>
      <c r="Q83" s="165">
        <f t="shared" si="9"/>
        <v>0</v>
      </c>
      <c r="R83" s="57"/>
    </row>
    <row r="84" spans="1:18" x14ac:dyDescent="0.35">
      <c r="A84" s="249">
        <v>49</v>
      </c>
      <c r="B84" s="253" t="s">
        <v>237</v>
      </c>
      <c r="C84" s="164" t="s">
        <v>101</v>
      </c>
      <c r="D84" s="164" t="s">
        <v>84</v>
      </c>
      <c r="E84" s="164" t="s">
        <v>94</v>
      </c>
      <c r="F84" s="56" t="s">
        <v>95</v>
      </c>
      <c r="G84" s="57"/>
      <c r="H84" s="57"/>
      <c r="I84" s="57"/>
      <c r="J84" s="165">
        <f t="shared" ref="J84:J88" si="10">SUM(H84:I84)</f>
        <v>0</v>
      </c>
      <c r="K84" s="57"/>
      <c r="L84" s="59"/>
      <c r="M84" s="59"/>
      <c r="N84" s="59"/>
      <c r="O84" s="59"/>
      <c r="P84" s="59"/>
      <c r="Q84" s="165">
        <f t="shared" si="9"/>
        <v>0</v>
      </c>
      <c r="R84" s="57"/>
    </row>
    <row r="85" spans="1:18" x14ac:dyDescent="0.35">
      <c r="A85" s="249">
        <v>50</v>
      </c>
      <c r="B85" s="253" t="s">
        <v>238</v>
      </c>
      <c r="C85" s="164" t="s">
        <v>101</v>
      </c>
      <c r="D85" s="164" t="s">
        <v>84</v>
      </c>
      <c r="E85" s="164" t="s">
        <v>94</v>
      </c>
      <c r="F85" s="56" t="s">
        <v>95</v>
      </c>
      <c r="G85" s="57"/>
      <c r="H85" s="57"/>
      <c r="I85" s="57"/>
      <c r="J85" s="165">
        <f t="shared" si="10"/>
        <v>0</v>
      </c>
      <c r="K85" s="57"/>
      <c r="L85" s="59"/>
      <c r="M85" s="59"/>
      <c r="N85" s="59"/>
      <c r="O85" s="59"/>
      <c r="P85" s="59"/>
      <c r="Q85" s="165">
        <f t="shared" si="9"/>
        <v>0</v>
      </c>
      <c r="R85" s="57"/>
    </row>
    <row r="86" spans="1:18" x14ac:dyDescent="0.35">
      <c r="A86" s="249">
        <v>51</v>
      </c>
      <c r="B86" s="253" t="s">
        <v>239</v>
      </c>
      <c r="C86" s="164" t="s">
        <v>101</v>
      </c>
      <c r="D86" s="164" t="s">
        <v>84</v>
      </c>
      <c r="E86" s="164" t="s">
        <v>94</v>
      </c>
      <c r="F86" s="56" t="s">
        <v>95</v>
      </c>
      <c r="G86" s="57"/>
      <c r="H86" s="57"/>
      <c r="I86" s="57"/>
      <c r="J86" s="165">
        <f t="shared" si="10"/>
        <v>0</v>
      </c>
      <c r="K86" s="57"/>
      <c r="L86" s="59"/>
      <c r="M86" s="59"/>
      <c r="N86" s="59"/>
      <c r="O86" s="59"/>
      <c r="P86" s="59"/>
      <c r="Q86" s="165">
        <f t="shared" si="9"/>
        <v>0</v>
      </c>
      <c r="R86" s="57"/>
    </row>
    <row r="87" spans="1:18" x14ac:dyDescent="0.35">
      <c r="A87" s="187"/>
      <c r="B87" s="188"/>
      <c r="C87" s="188"/>
      <c r="D87" s="188"/>
      <c r="E87" s="188"/>
      <c r="F87" s="188"/>
      <c r="G87" s="57"/>
      <c r="H87" s="57"/>
      <c r="I87" s="57"/>
      <c r="J87" s="165">
        <f t="shared" si="10"/>
        <v>0</v>
      </c>
      <c r="K87" s="57"/>
      <c r="L87" s="59"/>
      <c r="M87" s="59"/>
      <c r="N87" s="59"/>
      <c r="O87" s="59"/>
      <c r="P87" s="59"/>
      <c r="Q87" s="165">
        <f t="shared" si="9"/>
        <v>0</v>
      </c>
      <c r="R87" s="57"/>
    </row>
    <row r="88" spans="1:18" x14ac:dyDescent="0.35">
      <c r="A88" s="187"/>
      <c r="B88" s="188"/>
      <c r="C88" s="188"/>
      <c r="D88" s="188"/>
      <c r="E88" s="188"/>
      <c r="F88" s="188"/>
      <c r="G88" s="57"/>
      <c r="H88" s="57"/>
      <c r="I88" s="57"/>
      <c r="J88" s="165">
        <f t="shared" si="10"/>
        <v>0</v>
      </c>
      <c r="K88" s="57"/>
      <c r="L88" s="59"/>
      <c r="M88" s="59"/>
      <c r="N88" s="59"/>
      <c r="O88" s="59"/>
      <c r="P88" s="59"/>
      <c r="Q88" s="165">
        <f t="shared" si="9"/>
        <v>0</v>
      </c>
      <c r="R88" s="57"/>
    </row>
    <row r="89" spans="1:18" x14ac:dyDescent="0.35">
      <c r="A89" s="50"/>
      <c r="B89" s="50"/>
      <c r="C89" s="50"/>
      <c r="D89" s="50"/>
      <c r="E89" s="50"/>
      <c r="F89" s="50"/>
      <c r="G89" s="50"/>
      <c r="H89" s="50"/>
      <c r="I89" s="50"/>
      <c r="J89" s="50"/>
      <c r="K89" s="50"/>
      <c r="L89" s="50"/>
      <c r="M89" s="50"/>
      <c r="N89" s="50"/>
      <c r="O89" s="50"/>
      <c r="P89" s="50"/>
      <c r="Q89" s="50"/>
    </row>
    <row r="90" spans="1:18" x14ac:dyDescent="0.35">
      <c r="A90" s="50"/>
      <c r="B90" s="50"/>
      <c r="C90" s="50"/>
      <c r="D90" s="50"/>
      <c r="E90" s="50"/>
      <c r="F90" s="50"/>
      <c r="G90" s="50"/>
      <c r="H90" s="50"/>
      <c r="I90" s="50"/>
      <c r="J90" s="50"/>
      <c r="K90" s="50"/>
      <c r="L90" s="50"/>
      <c r="M90" s="50"/>
      <c r="N90" s="50"/>
      <c r="O90" s="50"/>
      <c r="P90" s="50"/>
      <c r="Q90" s="50"/>
    </row>
    <row r="91" spans="1:18" x14ac:dyDescent="0.35">
      <c r="A91" s="50"/>
      <c r="B91" s="50"/>
      <c r="C91" s="50"/>
      <c r="D91" s="50"/>
      <c r="E91" s="50"/>
      <c r="F91" s="50"/>
      <c r="G91" s="50"/>
      <c r="H91" s="50"/>
      <c r="I91" s="50"/>
      <c r="J91" s="50"/>
      <c r="K91" s="50"/>
      <c r="L91" s="50"/>
      <c r="M91" s="50"/>
      <c r="N91" s="50"/>
      <c r="O91" s="50"/>
      <c r="P91" s="50"/>
      <c r="Q91" s="50"/>
    </row>
    <row r="92" spans="1:18" x14ac:dyDescent="0.35">
      <c r="A92" s="51"/>
      <c r="B92" s="52" t="s">
        <v>127</v>
      </c>
      <c r="C92" s="50"/>
      <c r="D92" s="50"/>
      <c r="E92" s="50"/>
      <c r="F92" s="50"/>
      <c r="G92" s="50"/>
      <c r="H92" s="50"/>
      <c r="I92" s="50"/>
      <c r="J92" s="50"/>
      <c r="K92" s="50"/>
      <c r="L92" s="50"/>
      <c r="M92" s="50"/>
      <c r="N92" s="50"/>
      <c r="O92" s="50"/>
      <c r="P92" s="50"/>
      <c r="Q92" s="50"/>
    </row>
    <row r="93" spans="1:18" x14ac:dyDescent="0.35">
      <c r="A93" s="163">
        <v>34</v>
      </c>
      <c r="B93" s="189" t="s">
        <v>128</v>
      </c>
      <c r="C93" s="164" t="s">
        <v>219</v>
      </c>
      <c r="D93" s="164" t="s">
        <v>84</v>
      </c>
      <c r="E93" s="164" t="s">
        <v>94</v>
      </c>
      <c r="F93" s="56" t="s">
        <v>229</v>
      </c>
      <c r="G93" s="57"/>
      <c r="H93" s="57"/>
      <c r="I93" s="57"/>
      <c r="J93" s="165">
        <f>SUM(H93:I93)</f>
        <v>0</v>
      </c>
      <c r="K93" s="59"/>
      <c r="L93" s="254">
        <f>G93-J93</f>
        <v>0</v>
      </c>
      <c r="M93" s="59"/>
      <c r="N93" s="59"/>
      <c r="O93" s="59"/>
      <c r="P93" s="59"/>
      <c r="Q93" s="59"/>
      <c r="R93" s="59"/>
    </row>
    <row r="94" spans="1:18" s="131" customFormat="1" x14ac:dyDescent="0.35">
      <c r="A94" s="187"/>
      <c r="B94" s="188"/>
      <c r="C94" s="188"/>
      <c r="D94" s="188"/>
      <c r="E94" s="188"/>
      <c r="F94" s="188"/>
      <c r="G94" s="57"/>
      <c r="H94" s="57"/>
      <c r="I94" s="57"/>
      <c r="J94" s="165">
        <f>SUM(H94:I94)</f>
        <v>0</v>
      </c>
      <c r="K94" s="59"/>
      <c r="L94" s="254">
        <f>G94-J94</f>
        <v>0</v>
      </c>
      <c r="M94" s="59"/>
      <c r="N94" s="59"/>
      <c r="O94" s="59"/>
      <c r="P94" s="59"/>
      <c r="Q94" s="59"/>
      <c r="R94" s="59"/>
    </row>
    <row r="95" spans="1:18" s="131" customFormat="1" x14ac:dyDescent="0.35">
      <c r="A95" s="187"/>
      <c r="B95" s="188"/>
      <c r="C95" s="188"/>
      <c r="D95" s="188"/>
      <c r="E95" s="188"/>
      <c r="F95" s="188"/>
      <c r="G95" s="57"/>
      <c r="H95" s="57"/>
      <c r="I95" s="57"/>
      <c r="J95" s="165">
        <f>SUM(H95:I95)</f>
        <v>0</v>
      </c>
      <c r="K95" s="59"/>
      <c r="L95" s="254">
        <f>G95-J95</f>
        <v>0</v>
      </c>
      <c r="M95" s="59"/>
      <c r="N95" s="59"/>
      <c r="O95" s="59"/>
      <c r="P95" s="59"/>
      <c r="Q95" s="59"/>
      <c r="R95" s="59"/>
    </row>
    <row r="96" spans="1:18" s="131" customFormat="1" x14ac:dyDescent="0.35">
      <c r="A96" s="190"/>
      <c r="B96" s="191"/>
      <c r="C96" s="192"/>
      <c r="D96" s="192"/>
      <c r="E96" s="191"/>
      <c r="F96" s="192"/>
    </row>
    <row r="97" spans="1:18" s="131" customFormat="1" x14ac:dyDescent="0.35">
      <c r="A97" s="190"/>
      <c r="B97" s="191"/>
      <c r="C97" s="192"/>
      <c r="D97" s="192"/>
      <c r="E97" s="191"/>
      <c r="F97" s="192"/>
    </row>
    <row r="98" spans="1:18" s="131" customFormat="1" x14ac:dyDescent="0.35">
      <c r="A98" s="190"/>
      <c r="B98" s="191"/>
      <c r="C98" s="192"/>
      <c r="D98" s="192"/>
      <c r="E98" s="191"/>
      <c r="F98" s="192"/>
    </row>
    <row r="99" spans="1:18" x14ac:dyDescent="0.35">
      <c r="A99" s="51"/>
      <c r="B99" s="52" t="s">
        <v>217</v>
      </c>
      <c r="C99" s="50"/>
      <c r="D99" s="50"/>
      <c r="E99" s="50"/>
      <c r="F99" s="50"/>
      <c r="G99" s="50"/>
      <c r="H99" s="50"/>
      <c r="I99" s="50"/>
      <c r="J99" s="50"/>
      <c r="K99" s="50"/>
      <c r="L99" s="50"/>
      <c r="M99" s="50"/>
      <c r="N99" s="50"/>
      <c r="O99" s="50"/>
      <c r="P99" s="50"/>
      <c r="Q99" s="50"/>
    </row>
    <row r="100" spans="1:18" x14ac:dyDescent="0.35">
      <c r="A100" s="163" t="s">
        <v>117</v>
      </c>
      <c r="B100" s="189" t="s">
        <v>240</v>
      </c>
      <c r="C100" s="251" t="s">
        <v>101</v>
      </c>
      <c r="D100" s="251" t="s">
        <v>102</v>
      </c>
      <c r="E100" s="251" t="s">
        <v>94</v>
      </c>
      <c r="F100" s="252" t="s">
        <v>95</v>
      </c>
      <c r="G100" s="57"/>
      <c r="H100" s="57"/>
      <c r="I100" s="57"/>
      <c r="J100" s="165">
        <f>SUM(H100:I100)</f>
        <v>0</v>
      </c>
      <c r="K100" s="59"/>
      <c r="L100" s="59"/>
      <c r="M100" s="59"/>
      <c r="N100" s="63">
        <f>G100-J100</f>
        <v>0</v>
      </c>
      <c r="O100" s="59"/>
      <c r="P100" s="59"/>
      <c r="Q100" s="59"/>
      <c r="R100" s="59"/>
    </row>
    <row r="101" spans="1:18" s="255" customFormat="1" x14ac:dyDescent="0.35">
      <c r="A101" s="187"/>
      <c r="B101" s="188"/>
      <c r="C101" s="188"/>
      <c r="D101" s="188"/>
      <c r="E101" s="188"/>
      <c r="F101" s="188"/>
      <c r="G101" s="57"/>
      <c r="H101" s="57"/>
      <c r="I101" s="57"/>
      <c r="J101" s="165">
        <f>SUM(H101:I101)</f>
        <v>0</v>
      </c>
      <c r="K101" s="59"/>
      <c r="L101" s="59"/>
      <c r="M101" s="59"/>
      <c r="N101" s="254">
        <f t="shared" ref="N101:N102" si="11">G101-J101</f>
        <v>0</v>
      </c>
      <c r="O101" s="59"/>
      <c r="P101" s="59"/>
      <c r="Q101" s="59"/>
      <c r="R101" s="59"/>
    </row>
    <row r="102" spans="1:18" x14ac:dyDescent="0.35">
      <c r="A102" s="187"/>
      <c r="B102" s="188"/>
      <c r="C102" s="188"/>
      <c r="D102" s="188"/>
      <c r="E102" s="188"/>
      <c r="F102" s="188"/>
      <c r="G102" s="57"/>
      <c r="H102" s="57"/>
      <c r="I102" s="57"/>
      <c r="J102" s="165">
        <f>SUM(H102:I102)</f>
        <v>0</v>
      </c>
      <c r="K102" s="59"/>
      <c r="L102" s="59"/>
      <c r="M102" s="59"/>
      <c r="N102" s="254">
        <f t="shared" si="11"/>
        <v>0</v>
      </c>
      <c r="O102" s="59"/>
      <c r="P102" s="59"/>
      <c r="Q102" s="59"/>
      <c r="R102" s="59"/>
    </row>
    <row r="103" spans="1:18" x14ac:dyDescent="0.35">
      <c r="A103" s="175"/>
      <c r="B103" s="191"/>
      <c r="C103" s="159"/>
      <c r="D103" s="159"/>
      <c r="E103" s="159"/>
      <c r="F103" s="160"/>
      <c r="G103" s="131"/>
      <c r="H103" s="131"/>
      <c r="I103" s="131"/>
      <c r="J103" s="131"/>
      <c r="K103" s="131"/>
      <c r="L103" s="131"/>
      <c r="M103" s="131"/>
      <c r="N103" s="131"/>
      <c r="O103" s="131"/>
      <c r="P103" s="131"/>
      <c r="Q103" s="131"/>
      <c r="R103" s="131"/>
    </row>
    <row r="104" spans="1:18" s="131" customFormat="1" x14ac:dyDescent="0.35">
      <c r="A104" s="190"/>
      <c r="B104" s="191"/>
      <c r="C104" s="192"/>
      <c r="D104" s="192"/>
      <c r="E104" s="191"/>
      <c r="F104" s="192"/>
    </row>
    <row r="105" spans="1:18" s="131" customFormat="1" ht="15.5" x14ac:dyDescent="0.35">
      <c r="A105" s="220" t="s">
        <v>33</v>
      </c>
      <c r="B105" s="221"/>
      <c r="C105" s="221"/>
      <c r="D105" s="221"/>
      <c r="E105" s="221"/>
      <c r="F105" s="221"/>
      <c r="G105" s="221"/>
      <c r="H105" s="221"/>
      <c r="I105" s="221"/>
      <c r="J105" s="222"/>
      <c r="K105" s="223"/>
      <c r="L105" s="224"/>
    </row>
    <row r="106" spans="1:18" s="131" customFormat="1" ht="42.4" customHeight="1" x14ac:dyDescent="0.35">
      <c r="A106" s="338"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106" s="339"/>
      <c r="C106" s="339"/>
      <c r="D106" s="339"/>
      <c r="E106" s="339"/>
      <c r="F106" s="339"/>
      <c r="G106" s="339"/>
      <c r="H106" s="339"/>
      <c r="I106" s="339"/>
      <c r="J106" s="339"/>
      <c r="K106" s="339"/>
      <c r="L106" s="340"/>
    </row>
    <row r="107" spans="1:18" s="131" customFormat="1" ht="28.5" customHeight="1" x14ac:dyDescent="0.35">
      <c r="A107" s="338"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107" s="339"/>
      <c r="C107" s="339"/>
      <c r="D107" s="339"/>
      <c r="E107" s="339"/>
      <c r="F107" s="339"/>
      <c r="G107" s="339"/>
      <c r="H107" s="339"/>
      <c r="I107" s="339"/>
      <c r="J107" s="339"/>
      <c r="K107" s="339"/>
      <c r="L107" s="340"/>
    </row>
    <row r="108" spans="1:18" s="131" customFormat="1" ht="15.5" x14ac:dyDescent="0.35">
      <c r="A108" s="225" t="str">
        <f>Master!$B$32</f>
        <v>By signing this report, I certify that, at time of submission, "YTD Units", "YTD Earnings", "YTD Paid Amounts", and "Amount Due" takes into consideration that DCF is the payer of last resort and do not include units that can be billed to other funding sources.</v>
      </c>
      <c r="B108" s="228"/>
      <c r="C108" s="228"/>
      <c r="D108" s="228"/>
      <c r="E108" s="228"/>
      <c r="F108" s="228"/>
      <c r="G108" s="228"/>
      <c r="H108" s="228"/>
      <c r="I108" s="228"/>
      <c r="J108" s="119"/>
      <c r="L108" s="227"/>
    </row>
    <row r="109" spans="1:18" s="131" customFormat="1" ht="15.5" x14ac:dyDescent="0.35">
      <c r="A109" s="225"/>
      <c r="B109" s="228"/>
      <c r="C109" s="228"/>
      <c r="D109" s="228"/>
      <c r="E109" s="228"/>
      <c r="F109" s="228"/>
      <c r="G109" s="228"/>
      <c r="H109" s="228"/>
      <c r="I109" s="228"/>
      <c r="J109" s="119"/>
      <c r="L109" s="227"/>
    </row>
    <row r="110" spans="1:18" s="131" customFormat="1" ht="15.5" x14ac:dyDescent="0.35">
      <c r="A110" s="332">
        <f>Master!$B$35</f>
        <v>0</v>
      </c>
      <c r="B110" s="333"/>
      <c r="C110" s="229"/>
      <c r="D110" s="333">
        <f>Master!$E$35</f>
        <v>0</v>
      </c>
      <c r="E110" s="333"/>
      <c r="F110" s="229"/>
      <c r="G110" s="72">
        <f>Master!$G$35</f>
        <v>0</v>
      </c>
      <c r="H110" s="226"/>
      <c r="I110" s="226"/>
      <c r="J110" s="119"/>
      <c r="L110" s="227"/>
    </row>
    <row r="111" spans="1:18" s="131" customFormat="1" ht="15.5" x14ac:dyDescent="0.35">
      <c r="A111" s="230" t="s">
        <v>34</v>
      </c>
      <c r="B111" s="231"/>
      <c r="C111" s="232"/>
      <c r="D111" s="233" t="s">
        <v>35</v>
      </c>
      <c r="E111" s="232"/>
      <c r="F111" s="234"/>
      <c r="G111" s="233" t="s">
        <v>36</v>
      </c>
      <c r="H111" s="234"/>
      <c r="I111" s="234"/>
      <c r="J111" s="235"/>
      <c r="K111" s="236"/>
      <c r="L111" s="237"/>
    </row>
    <row r="112" spans="1:18" s="131" customFormat="1" x14ac:dyDescent="0.35">
      <c r="A112" s="79"/>
      <c r="B112" s="80"/>
      <c r="C112" s="80"/>
      <c r="D112" s="80"/>
      <c r="E112" s="80"/>
      <c r="F112" s="80"/>
    </row>
    <row r="113" spans="1:7" s="131" customFormat="1" x14ac:dyDescent="0.35">
      <c r="A113" s="190"/>
      <c r="B113" s="191"/>
      <c r="C113" s="192"/>
      <c r="D113" s="192"/>
      <c r="E113" s="191"/>
      <c r="F113" s="192"/>
    </row>
    <row r="114" spans="1:7" s="131" customFormat="1" x14ac:dyDescent="0.35">
      <c r="A114" s="190"/>
      <c r="B114" s="191"/>
      <c r="C114" s="192"/>
      <c r="D114" s="192"/>
      <c r="E114" s="191"/>
      <c r="F114" s="192"/>
    </row>
    <row r="115" spans="1:7" s="131" customFormat="1" x14ac:dyDescent="0.35">
      <c r="A115" s="190"/>
      <c r="B115" s="191"/>
      <c r="C115" s="192"/>
      <c r="D115" s="192"/>
      <c r="E115" s="191"/>
      <c r="F115" s="192"/>
    </row>
    <row r="116" spans="1:7" s="131" customFormat="1" x14ac:dyDescent="0.35">
      <c r="A116" s="190"/>
      <c r="B116" s="191"/>
      <c r="C116" s="192"/>
      <c r="D116" s="192"/>
      <c r="E116" s="191"/>
      <c r="F116" s="192"/>
    </row>
    <row r="117" spans="1:7" s="131" customFormat="1" x14ac:dyDescent="0.35">
      <c r="A117" s="190"/>
      <c r="B117" s="191"/>
      <c r="C117" s="192"/>
      <c r="D117" s="192"/>
      <c r="E117" s="191"/>
      <c r="F117" s="192"/>
    </row>
    <row r="118" spans="1:7" s="131" customFormat="1" x14ac:dyDescent="0.35">
      <c r="A118" s="81"/>
      <c r="B118" s="191"/>
      <c r="C118" s="191"/>
      <c r="D118" s="191"/>
      <c r="E118" s="191"/>
      <c r="F118" s="191"/>
    </row>
    <row r="119" spans="1:7" s="131" customFormat="1" x14ac:dyDescent="0.35">
      <c r="A119" s="82"/>
      <c r="B119" s="80"/>
      <c r="C119" s="80"/>
      <c r="D119" s="80"/>
      <c r="E119" s="80"/>
      <c r="F119" s="80"/>
    </row>
    <row r="120" spans="1:7" s="131" customFormat="1" x14ac:dyDescent="0.35">
      <c r="A120" s="190"/>
      <c r="B120" s="191"/>
      <c r="C120" s="192"/>
      <c r="D120" s="192"/>
      <c r="E120" s="191"/>
      <c r="F120" s="192"/>
    </row>
    <row r="121" spans="1:7" s="131" customFormat="1" x14ac:dyDescent="0.35">
      <c r="A121" s="190"/>
      <c r="B121" s="191"/>
      <c r="C121" s="192"/>
      <c r="D121" s="192"/>
      <c r="E121" s="191"/>
      <c r="F121" s="192"/>
    </row>
    <row r="122" spans="1:7" s="131" customFormat="1" x14ac:dyDescent="0.35">
      <c r="A122" s="190"/>
      <c r="B122" s="192"/>
      <c r="C122" s="192"/>
      <c r="D122" s="192"/>
      <c r="E122" s="192"/>
      <c r="F122" s="192"/>
    </row>
    <row r="123" spans="1:7" s="131" customFormat="1" x14ac:dyDescent="0.35">
      <c r="A123" s="190"/>
      <c r="B123" s="191"/>
      <c r="C123" s="192"/>
      <c r="D123" s="192"/>
      <c r="E123" s="191"/>
      <c r="F123" s="192"/>
    </row>
    <row r="124" spans="1:7" s="131" customFormat="1" x14ac:dyDescent="0.35">
      <c r="A124" s="190"/>
      <c r="B124" s="191"/>
      <c r="C124" s="192"/>
      <c r="D124" s="192"/>
      <c r="E124" s="191"/>
      <c r="F124" s="192"/>
    </row>
    <row r="125" spans="1:7" s="131" customFormat="1" x14ac:dyDescent="0.35">
      <c r="A125" s="190"/>
      <c r="B125" s="191"/>
      <c r="C125" s="192"/>
      <c r="D125" s="192"/>
      <c r="E125" s="191"/>
      <c r="F125" s="192"/>
    </row>
    <row r="126" spans="1:7" s="131" customFormat="1" x14ac:dyDescent="0.35">
      <c r="A126" s="190"/>
      <c r="B126" s="192"/>
      <c r="C126" s="192"/>
      <c r="D126" s="192"/>
      <c r="E126" s="192"/>
      <c r="F126" s="192"/>
    </row>
    <row r="127" spans="1:7" s="131" customFormat="1" x14ac:dyDescent="0.35">
      <c r="A127" s="190"/>
      <c r="B127" s="192"/>
      <c r="C127" s="192"/>
      <c r="D127" s="192"/>
      <c r="E127" s="192"/>
      <c r="F127" s="192"/>
    </row>
    <row r="128" spans="1:7" s="131" customFormat="1" x14ac:dyDescent="0.35">
      <c r="A128" s="190"/>
      <c r="B128" s="192"/>
      <c r="C128" s="83"/>
      <c r="D128" s="83"/>
      <c r="E128" s="192"/>
      <c r="F128" s="192"/>
      <c r="G128" s="192"/>
    </row>
    <row r="129" spans="1:7" s="131" customFormat="1" x14ac:dyDescent="0.35">
      <c r="A129" s="190"/>
      <c r="B129" s="192"/>
      <c r="C129" s="83"/>
      <c r="D129" s="83"/>
      <c r="E129" s="192"/>
      <c r="F129" s="192"/>
      <c r="G129" s="192"/>
    </row>
    <row r="130" spans="1:7" s="131" customFormat="1" x14ac:dyDescent="0.35">
      <c r="A130" s="190"/>
      <c r="B130" s="191"/>
      <c r="C130" s="83"/>
      <c r="D130" s="83"/>
      <c r="E130" s="192"/>
      <c r="F130" s="191"/>
      <c r="G130" s="192"/>
    </row>
    <row r="131" spans="1:7" s="131" customFormat="1" x14ac:dyDescent="0.35">
      <c r="A131" s="190"/>
      <c r="B131" s="191"/>
      <c r="C131" s="83"/>
      <c r="D131" s="83"/>
      <c r="E131" s="192"/>
      <c r="F131" s="191"/>
      <c r="G131" s="192"/>
    </row>
    <row r="132" spans="1:7" s="131" customFormat="1" x14ac:dyDescent="0.35">
      <c r="A132" s="190"/>
      <c r="B132" s="191"/>
      <c r="C132" s="83"/>
      <c r="D132" s="83"/>
      <c r="E132" s="192"/>
      <c r="F132" s="191"/>
      <c r="G132" s="192"/>
    </row>
    <row r="133" spans="1:7" s="131" customFormat="1" x14ac:dyDescent="0.35">
      <c r="A133" s="190"/>
      <c r="B133" s="191"/>
      <c r="C133" s="83"/>
      <c r="D133" s="83"/>
      <c r="E133" s="192"/>
      <c r="F133" s="191"/>
      <c r="G133" s="192"/>
    </row>
    <row r="134" spans="1:7" s="131" customFormat="1" x14ac:dyDescent="0.35">
      <c r="A134" s="190"/>
      <c r="B134" s="192"/>
      <c r="C134" s="83"/>
      <c r="D134" s="83"/>
      <c r="E134" s="192"/>
      <c r="F134" s="192"/>
      <c r="G134" s="192"/>
    </row>
    <row r="135" spans="1:7" s="131" customFormat="1" x14ac:dyDescent="0.35">
      <c r="A135" s="190"/>
      <c r="B135" s="192"/>
      <c r="C135" s="83"/>
      <c r="D135" s="83"/>
      <c r="E135" s="192"/>
      <c r="F135" s="192"/>
      <c r="G135" s="192"/>
    </row>
    <row r="136" spans="1:7" s="131" customFormat="1" x14ac:dyDescent="0.35">
      <c r="A136" s="190"/>
      <c r="B136" s="192"/>
      <c r="C136" s="83"/>
      <c r="D136" s="83"/>
      <c r="E136" s="192"/>
      <c r="F136" s="192"/>
      <c r="G136" s="192"/>
    </row>
    <row r="137" spans="1:7" s="131" customFormat="1" x14ac:dyDescent="0.35">
      <c r="A137" s="190"/>
      <c r="B137" s="191"/>
      <c r="C137" s="83"/>
      <c r="D137" s="83"/>
      <c r="E137" s="192"/>
      <c r="F137" s="191"/>
      <c r="G137" s="192"/>
    </row>
    <row r="138" spans="1:7" s="131" customFormat="1" x14ac:dyDescent="0.35">
      <c r="A138" s="190"/>
      <c r="B138" s="192"/>
      <c r="C138" s="83"/>
      <c r="D138" s="83"/>
      <c r="E138" s="192"/>
      <c r="F138" s="192"/>
      <c r="G138" s="192"/>
    </row>
    <row r="139" spans="1:7" s="131" customFormat="1" x14ac:dyDescent="0.35">
      <c r="A139" s="84"/>
      <c r="B139" s="85"/>
      <c r="C139" s="86"/>
      <c r="D139" s="86"/>
      <c r="E139" s="85"/>
      <c r="F139" s="85"/>
      <c r="G139" s="85"/>
    </row>
    <row r="140" spans="1:7" s="131" customFormat="1" x14ac:dyDescent="0.35">
      <c r="A140" s="190"/>
      <c r="B140" s="192"/>
      <c r="C140" s="83"/>
      <c r="D140" s="83"/>
      <c r="E140" s="192"/>
      <c r="F140" s="192"/>
      <c r="G140" s="192"/>
    </row>
    <row r="141" spans="1:7" s="131" customFormat="1" x14ac:dyDescent="0.35">
      <c r="A141" s="190"/>
      <c r="B141" s="191"/>
      <c r="C141" s="83"/>
      <c r="D141" s="83"/>
      <c r="E141" s="192"/>
      <c r="F141" s="191"/>
      <c r="G141" s="192"/>
    </row>
  </sheetData>
  <sheetProtection algorithmName="SHA-512" hashValue="nRfsoNeDySdsC/AN7dxAe03Slh9ah3GV1liLby2sdffgdR5KkqGLndzNCNrTnC/tw73Pg1smn+rdBOn9JuBEbQ==" saltValue="HMQhSVRkpc2iLLKboLyySA==" spinCount="100000" sheet="1" objects="1" scenarios="1" formatCells="0" formatColumns="0" formatRows="0"/>
  <mergeCells count="15">
    <mergeCell ref="A110:B110"/>
    <mergeCell ref="D110:E110"/>
    <mergeCell ref="C1:F1"/>
    <mergeCell ref="G1:J1"/>
    <mergeCell ref="C2:F2"/>
    <mergeCell ref="G2:J2"/>
    <mergeCell ref="C3:F3"/>
    <mergeCell ref="C4:F4"/>
    <mergeCell ref="C5:F5"/>
    <mergeCell ref="C6:F6"/>
    <mergeCell ref="C7:F7"/>
    <mergeCell ref="C8:F8"/>
    <mergeCell ref="A106:L106"/>
    <mergeCell ref="A107:L107"/>
    <mergeCell ref="K9:P9"/>
  </mergeCells>
  <hyperlinks>
    <hyperlink ref="Q1" location="Master!A1" display="(Return to Master Tab)"/>
  </hyperlinks>
  <pageMargins left="0.7" right="0.7" top="0.75" bottom="0.75" header="0.3" footer="0.3"/>
  <pageSetup scale="3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178"/>
  <sheetViews>
    <sheetView showGridLines="0" showZeros="0" zoomScaleNormal="100" workbookViewId="0">
      <pane ySplit="12" topLeftCell="A13" activePane="bottomLeft" state="frozen"/>
      <selection activeCell="K77" sqref="K77"/>
      <selection pane="bottomLeft" activeCell="B1" sqref="B1"/>
    </sheetView>
  </sheetViews>
  <sheetFormatPr defaultColWidth="9.08984375" defaultRowHeight="14.5" x14ac:dyDescent="0.35"/>
  <cols>
    <col min="1" max="1" width="9.08984375" style="37"/>
    <col min="2" max="2" width="35.6328125" style="37" bestFit="1" customWidth="1"/>
    <col min="3" max="3" width="12.08984375" style="37" bestFit="1" customWidth="1"/>
    <col min="4" max="4" width="16.26953125" style="37" customWidth="1"/>
    <col min="5" max="5" width="20" style="37" customWidth="1"/>
    <col min="6" max="6" width="21.08984375" style="37" customWidth="1"/>
    <col min="7" max="10" width="17.36328125" style="37" customWidth="1"/>
    <col min="11" max="11" width="17.0898437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38</v>
      </c>
      <c r="G1" s="344"/>
      <c r="H1" s="344"/>
      <c r="I1" s="344"/>
      <c r="J1" s="36"/>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130</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139</v>
      </c>
      <c r="G11" s="92" t="s">
        <v>140</v>
      </c>
      <c r="H11" s="91" t="s">
        <v>141</v>
      </c>
      <c r="I11" s="93" t="s">
        <v>142</v>
      </c>
      <c r="J11" s="91" t="s">
        <v>143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5.75" customHeight="1" x14ac:dyDescent="0.35">
      <c r="A14" s="51" t="s">
        <v>146</v>
      </c>
      <c r="B14" s="52" t="s">
        <v>339</v>
      </c>
      <c r="C14" s="65"/>
      <c r="D14" s="66"/>
    </row>
    <row r="15" spans="1:12" x14ac:dyDescent="0.35">
      <c r="A15" s="53">
        <f>'AMH Wrksht'!A15</f>
        <v>18</v>
      </c>
      <c r="B15" s="54" t="str">
        <f>'AMH Wrksht'!B15</f>
        <v>Residential Level 1</v>
      </c>
      <c r="C15" s="55" t="str">
        <f>'AMH Wrksht'!F15</f>
        <v>Days</v>
      </c>
      <c r="D15" s="244">
        <v>295.35000000000002</v>
      </c>
      <c r="E15" s="98"/>
      <c r="F15" s="99">
        <f>'AMH Wrksht'!Q15</f>
        <v>0</v>
      </c>
      <c r="G15" s="100">
        <f t="shared" ref="G15:G23" si="0">D15*F15</f>
        <v>0</v>
      </c>
      <c r="H15" s="97"/>
      <c r="I15" s="101">
        <f>ROUND(G15-H15,2)</f>
        <v>0</v>
      </c>
      <c r="J15" s="102" t="str">
        <f>IF(E15="","XXXXXXXXXX",ROUND(MAX((E15/$C$4*$C$6)-H15,(E15-H15)/$C$5),2))</f>
        <v>XXXXXXXXXX</v>
      </c>
      <c r="K15" s="103"/>
      <c r="L15" s="58">
        <f>IF(D15="",0,K15/D15)</f>
        <v>0</v>
      </c>
    </row>
    <row r="16" spans="1:12" x14ac:dyDescent="0.35">
      <c r="A16" s="53">
        <f>'AMH Wrksht'!A16</f>
        <v>19</v>
      </c>
      <c r="B16" s="54" t="str">
        <f>'AMH Wrksht'!B16</f>
        <v>Residential Level 2</v>
      </c>
      <c r="C16" s="55" t="str">
        <f>'AMH Wrksht'!F16</f>
        <v>Days</v>
      </c>
      <c r="D16" s="244">
        <v>174.8</v>
      </c>
      <c r="E16" s="98"/>
      <c r="F16" s="99">
        <f>'AMH Wrksht'!Q16</f>
        <v>0</v>
      </c>
      <c r="G16" s="100">
        <f t="shared" si="0"/>
        <v>0</v>
      </c>
      <c r="H16" s="97"/>
      <c r="I16" s="101">
        <f t="shared" ref="I16:I23" si="1">ROUND(G16-H16,2)</f>
        <v>0</v>
      </c>
      <c r="J16" s="102" t="str">
        <f t="shared" ref="J16:J23" si="2">IF(E16="","XXXXXXXXXX",ROUND(MAX((E16/$C$4*$C$6)-H16,(E16-H16)/$C$5),2))</f>
        <v>XXXXXXXXXX</v>
      </c>
      <c r="K16" s="103"/>
      <c r="L16" s="58">
        <f t="shared" ref="L16:L23" si="3">IF(D16="",0,K16/D16)</f>
        <v>0</v>
      </c>
    </row>
    <row r="17" spans="1:12" x14ac:dyDescent="0.35">
      <c r="A17" s="53">
        <f>'AMH Wrksht'!A17</f>
        <v>20</v>
      </c>
      <c r="B17" s="54" t="str">
        <f>'AMH Wrksht'!B17</f>
        <v>Residential Level 3</v>
      </c>
      <c r="C17" s="55" t="str">
        <f>'AMH Wrksht'!F17</f>
        <v>Days</v>
      </c>
      <c r="D17" s="244">
        <v>123.37</v>
      </c>
      <c r="E17" s="98"/>
      <c r="F17" s="99">
        <f>'AMH Wrksht'!Q17</f>
        <v>0</v>
      </c>
      <c r="G17" s="100">
        <f t="shared" si="0"/>
        <v>0</v>
      </c>
      <c r="H17" s="97"/>
      <c r="I17" s="101">
        <f t="shared" si="1"/>
        <v>0</v>
      </c>
      <c r="J17" s="102" t="str">
        <f t="shared" si="2"/>
        <v>XXXXXXXXXX</v>
      </c>
      <c r="K17" s="103"/>
      <c r="L17" s="58">
        <f t="shared" si="3"/>
        <v>0</v>
      </c>
    </row>
    <row r="18" spans="1:12" x14ac:dyDescent="0.35">
      <c r="A18" s="53">
        <f>'AMH Wrksht'!A18</f>
        <v>21</v>
      </c>
      <c r="B18" s="54" t="str">
        <f>'AMH Wrksht'!B18</f>
        <v>Residential Level 4</v>
      </c>
      <c r="C18" s="55" t="str">
        <f>'AMH Wrksht'!F18</f>
        <v>Days</v>
      </c>
      <c r="D18" s="244">
        <v>54.67</v>
      </c>
      <c r="E18" s="98"/>
      <c r="F18" s="99">
        <f>'AMH Wrksht'!Q18</f>
        <v>0</v>
      </c>
      <c r="G18" s="100">
        <f t="shared" si="0"/>
        <v>0</v>
      </c>
      <c r="H18" s="97"/>
      <c r="I18" s="101">
        <f t="shared" si="1"/>
        <v>0</v>
      </c>
      <c r="J18" s="102" t="str">
        <f t="shared" si="2"/>
        <v>XXXXXXXXXX</v>
      </c>
      <c r="K18" s="103"/>
      <c r="L18" s="58">
        <f t="shared" si="3"/>
        <v>0</v>
      </c>
    </row>
    <row r="19" spans="1:12" x14ac:dyDescent="0.35">
      <c r="A19" s="53">
        <f>'AMH Wrksht'!A19</f>
        <v>36</v>
      </c>
      <c r="B19" s="54" t="str">
        <f>'AMH Wrksht'!B19</f>
        <v>Room &amp; Board Level 1</v>
      </c>
      <c r="C19" s="55" t="str">
        <f>'AMH Wrksht'!F19</f>
        <v>Days</v>
      </c>
      <c r="D19" s="244">
        <v>185</v>
      </c>
      <c r="E19" s="98"/>
      <c r="F19" s="99">
        <f>'AMH Wrksht'!Q19</f>
        <v>0</v>
      </c>
      <c r="G19" s="100">
        <f t="shared" si="0"/>
        <v>0</v>
      </c>
      <c r="H19" s="97"/>
      <c r="I19" s="101">
        <f t="shared" si="1"/>
        <v>0</v>
      </c>
      <c r="J19" s="102" t="str">
        <f t="shared" si="2"/>
        <v>XXXXXXXXXX</v>
      </c>
      <c r="K19" s="103"/>
      <c r="L19" s="58">
        <f t="shared" si="3"/>
        <v>0</v>
      </c>
    </row>
    <row r="20" spans="1:12" x14ac:dyDescent="0.35">
      <c r="A20" s="53">
        <f>'AMH Wrksht'!A20</f>
        <v>37</v>
      </c>
      <c r="B20" s="54" t="str">
        <f>'AMH Wrksht'!B20</f>
        <v>Room &amp; Board Level 2</v>
      </c>
      <c r="C20" s="55" t="str">
        <f>'AMH Wrksht'!F20</f>
        <v>Days</v>
      </c>
      <c r="D20" s="244">
        <v>101.33</v>
      </c>
      <c r="E20" s="98"/>
      <c r="F20" s="99">
        <f>'AMH Wrksht'!Q20</f>
        <v>0</v>
      </c>
      <c r="G20" s="100">
        <f t="shared" si="0"/>
        <v>0</v>
      </c>
      <c r="H20" s="97"/>
      <c r="I20" s="101">
        <f t="shared" si="1"/>
        <v>0</v>
      </c>
      <c r="J20" s="102" t="str">
        <f t="shared" si="2"/>
        <v>XXXXXXXXXX</v>
      </c>
      <c r="K20" s="103"/>
      <c r="L20" s="58">
        <f t="shared" si="3"/>
        <v>0</v>
      </c>
    </row>
    <row r="21" spans="1:12" x14ac:dyDescent="0.35">
      <c r="A21" s="53">
        <f>'AMH Wrksht'!A21</f>
        <v>38</v>
      </c>
      <c r="B21" s="54" t="str">
        <f>'AMH Wrksht'!B21</f>
        <v>Room &amp; Board Level 3</v>
      </c>
      <c r="C21" s="55" t="str">
        <f>'AMH Wrksht'!F21</f>
        <v>Days</v>
      </c>
      <c r="D21" s="244">
        <v>100.63</v>
      </c>
      <c r="E21" s="98"/>
      <c r="F21" s="99">
        <f>'AMH Wrksht'!Q21</f>
        <v>0</v>
      </c>
      <c r="G21" s="100">
        <f t="shared" si="0"/>
        <v>0</v>
      </c>
      <c r="H21" s="97"/>
      <c r="I21" s="101">
        <f t="shared" si="1"/>
        <v>0</v>
      </c>
      <c r="J21" s="102" t="str">
        <f t="shared" si="2"/>
        <v>XXXXXXXXXX</v>
      </c>
      <c r="K21" s="103"/>
      <c r="L21" s="58">
        <f t="shared" si="3"/>
        <v>0</v>
      </c>
    </row>
    <row r="22" spans="1:12" x14ac:dyDescent="0.35">
      <c r="A22" s="53">
        <f>'AMH Wrksht'!A22</f>
        <v>0</v>
      </c>
      <c r="B22" s="161">
        <f>'AMH Wrksht'!B22</f>
        <v>0</v>
      </c>
      <c r="C22" s="136">
        <f>'AMH Wrksht'!F22</f>
        <v>0</v>
      </c>
      <c r="D22" s="97"/>
      <c r="E22" s="98"/>
      <c r="F22" s="99">
        <f>'AMH Wrksht'!Q22</f>
        <v>0</v>
      </c>
      <c r="G22" s="100">
        <f t="shared" si="0"/>
        <v>0</v>
      </c>
      <c r="H22" s="97"/>
      <c r="I22" s="101">
        <f t="shared" si="1"/>
        <v>0</v>
      </c>
      <c r="J22" s="102" t="str">
        <f t="shared" si="2"/>
        <v>XXXXXXXXXX</v>
      </c>
      <c r="K22" s="103"/>
      <c r="L22" s="58">
        <f t="shared" si="3"/>
        <v>0</v>
      </c>
    </row>
    <row r="23" spans="1:12" x14ac:dyDescent="0.35">
      <c r="A23" s="53">
        <f>'AMH Wrksht'!A23</f>
        <v>0</v>
      </c>
      <c r="B23" s="161">
        <f>'AMH Wrksht'!B23</f>
        <v>0</v>
      </c>
      <c r="C23" s="136">
        <f>'AMH Wrksht'!F23</f>
        <v>0</v>
      </c>
      <c r="D23" s="97"/>
      <c r="E23" s="98"/>
      <c r="F23" s="99">
        <f>'AMH Wrksht'!Q23</f>
        <v>0</v>
      </c>
      <c r="G23" s="100">
        <f t="shared" si="0"/>
        <v>0</v>
      </c>
      <c r="H23" s="97"/>
      <c r="I23" s="101">
        <f t="shared" si="1"/>
        <v>0</v>
      </c>
      <c r="J23" s="102" t="str">
        <f t="shared" si="2"/>
        <v>XXXXXXXXXX</v>
      </c>
      <c r="K23" s="103"/>
      <c r="L23" s="58">
        <f t="shared" si="3"/>
        <v>0</v>
      </c>
    </row>
    <row r="24" spans="1:12" ht="6.75" customHeight="1" x14ac:dyDescent="0.35">
      <c r="A24" s="64"/>
      <c r="B24" s="65"/>
      <c r="C24" s="65"/>
      <c r="D24" s="66"/>
      <c r="J24" s="104"/>
    </row>
    <row r="25" spans="1:12" ht="15" customHeight="1" thickBot="1" x14ac:dyDescent="0.4">
      <c r="A25" s="105" t="s">
        <v>146</v>
      </c>
      <c r="B25" s="106" t="s">
        <v>340</v>
      </c>
      <c r="C25" s="106"/>
      <c r="D25" s="107"/>
      <c r="E25" s="108"/>
      <c r="F25" s="109">
        <f>SUM(F14:F24)</f>
        <v>0</v>
      </c>
      <c r="G25" s="109">
        <f>SUM(G14:G24)</f>
        <v>0</v>
      </c>
      <c r="H25" s="109">
        <f>SUM(H14:H24)</f>
        <v>0</v>
      </c>
      <c r="I25" s="109">
        <f>SUM(I14:I24)</f>
        <v>0</v>
      </c>
      <c r="J25" s="110" t="e">
        <f>ROUND(MAX((E25/$C$4*$C$6)-H25,(E25-H25)/$C$5),2)</f>
        <v>#DIV/0!</v>
      </c>
      <c r="K25" s="111">
        <f t="shared" ref="K25:L25" si="4">SUM(K14:K24)</f>
        <v>0</v>
      </c>
      <c r="L25" s="109">
        <f t="shared" si="4"/>
        <v>0</v>
      </c>
    </row>
    <row r="26" spans="1:12" ht="15" customHeight="1" thickBot="1" x14ac:dyDescent="0.4">
      <c r="A26" s="79"/>
      <c r="B26" s="79"/>
      <c r="C26" s="50"/>
      <c r="D26" s="79"/>
      <c r="E26" s="112" t="str">
        <f>IF((SUM(E14:E24))&gt;E25,"Please check funding above","")</f>
        <v/>
      </c>
      <c r="K26" s="113" t="e">
        <f>MIN(J25,I25)</f>
        <v>#DIV/0!</v>
      </c>
      <c r="L26" s="114" t="s">
        <v>147</v>
      </c>
    </row>
    <row r="27" spans="1:12" ht="16.5" customHeight="1" x14ac:dyDescent="0.35">
      <c r="A27" s="51" t="s">
        <v>148</v>
      </c>
      <c r="B27" s="52" t="s">
        <v>341</v>
      </c>
      <c r="C27" s="65"/>
      <c r="D27" s="66"/>
    </row>
    <row r="28" spans="1:12" x14ac:dyDescent="0.35">
      <c r="A28" s="53">
        <f>'AMH Wrksht'!A28</f>
        <v>29</v>
      </c>
      <c r="B28" s="61" t="str">
        <f>'AMH Wrksht'!B28</f>
        <v>Aftercare -  Individual</v>
      </c>
      <c r="C28" s="55" t="str">
        <f>'AMH Wrksht'!F28</f>
        <v>Hours</v>
      </c>
      <c r="D28" s="244">
        <v>62.57</v>
      </c>
      <c r="E28" s="98"/>
      <c r="F28" s="99">
        <f>'AMH Wrksht'!Q28</f>
        <v>0</v>
      </c>
      <c r="G28" s="100">
        <f>D28*F28</f>
        <v>0</v>
      </c>
      <c r="H28" s="97"/>
      <c r="I28" s="101">
        <f t="shared" ref="I28:I65" si="5">ROUND(G28-H28,2)</f>
        <v>0</v>
      </c>
      <c r="J28" s="102" t="str">
        <f t="shared" ref="J28:J65" si="6">IF(E28="","XXXXXXXXXX",ROUND(MAX((E28/$C$4*$C$6)-H28,(E28-H28)/$C$5),2))</f>
        <v>XXXXXXXXXX</v>
      </c>
      <c r="K28" s="103"/>
      <c r="L28" s="58">
        <f t="shared" ref="L28:L65" si="7">IF(D28="",0,K28/D28)</f>
        <v>0</v>
      </c>
    </row>
    <row r="29" spans="1:12" x14ac:dyDescent="0.35">
      <c r="A29" s="53">
        <f>'AMH Wrksht'!A29</f>
        <v>43</v>
      </c>
      <c r="B29" s="61" t="str">
        <f>'AMH Wrksht'!B29</f>
        <v>Aftercare - Group</v>
      </c>
      <c r="C29" s="55" t="str">
        <f>'AMH Wrksht'!F29</f>
        <v>Hours</v>
      </c>
      <c r="D29" s="244">
        <v>15.64</v>
      </c>
      <c r="E29" s="98"/>
      <c r="F29" s="99">
        <f>'AMH Wrksht'!Q29</f>
        <v>0</v>
      </c>
      <c r="G29" s="100">
        <f t="shared" ref="G29:G65" si="8">D29*F29</f>
        <v>0</v>
      </c>
      <c r="H29" s="97"/>
      <c r="I29" s="101">
        <f t="shared" si="5"/>
        <v>0</v>
      </c>
      <c r="J29" s="102" t="str">
        <f t="shared" si="6"/>
        <v>XXXXXXXXXX</v>
      </c>
      <c r="K29" s="103"/>
      <c r="L29" s="58">
        <f t="shared" si="7"/>
        <v>0</v>
      </c>
    </row>
    <row r="30" spans="1:12" x14ac:dyDescent="0.35">
      <c r="A30" s="53">
        <f>'AMH Wrksht'!A30</f>
        <v>1</v>
      </c>
      <c r="B30" s="61" t="str">
        <f>'AMH Wrksht'!B30</f>
        <v>Assessment</v>
      </c>
      <c r="C30" s="55" t="str">
        <f>'AMH Wrksht'!F30</f>
        <v>Hours</v>
      </c>
      <c r="D30" s="244">
        <v>83.25</v>
      </c>
      <c r="E30" s="98"/>
      <c r="F30" s="99">
        <f>'AMH Wrksht'!Q30</f>
        <v>0</v>
      </c>
      <c r="G30" s="100">
        <f t="shared" si="8"/>
        <v>0</v>
      </c>
      <c r="H30" s="97"/>
      <c r="I30" s="101">
        <f t="shared" si="5"/>
        <v>0</v>
      </c>
      <c r="J30" s="102" t="str">
        <f t="shared" si="6"/>
        <v>XXXXXXXXXX</v>
      </c>
      <c r="K30" s="103"/>
      <c r="L30" s="58">
        <f t="shared" si="7"/>
        <v>0</v>
      </c>
    </row>
    <row r="31" spans="1:12" x14ac:dyDescent="0.35">
      <c r="A31" s="53">
        <f>'AMH Wrksht'!A31</f>
        <v>2</v>
      </c>
      <c r="B31" s="61" t="str">
        <f>'AMH Wrksht'!B31</f>
        <v>Case Management</v>
      </c>
      <c r="C31" s="55" t="str">
        <f>'AMH Wrksht'!F31</f>
        <v>Hours</v>
      </c>
      <c r="D31" s="244">
        <v>65.83</v>
      </c>
      <c r="E31" s="98"/>
      <c r="F31" s="99">
        <f>'AMH Wrksht'!Q31</f>
        <v>0</v>
      </c>
      <c r="G31" s="100">
        <f t="shared" si="8"/>
        <v>0</v>
      </c>
      <c r="H31" s="97"/>
      <c r="I31" s="101">
        <f t="shared" si="5"/>
        <v>0</v>
      </c>
      <c r="J31" s="102" t="str">
        <f t="shared" si="6"/>
        <v>XXXXXXXXXX</v>
      </c>
      <c r="K31" s="103"/>
      <c r="L31" s="58">
        <f t="shared" si="7"/>
        <v>0</v>
      </c>
    </row>
    <row r="32" spans="1:12" hidden="1" x14ac:dyDescent="0.35">
      <c r="A32" s="53">
        <f>'AMH Wrksht'!A32</f>
        <v>0</v>
      </c>
      <c r="B32" s="61">
        <f>'AMH Wrksht'!B32</f>
        <v>0</v>
      </c>
      <c r="C32" s="55">
        <f>'AMH Wrksht'!F32</f>
        <v>0</v>
      </c>
      <c r="D32" s="244"/>
      <c r="E32" s="98"/>
      <c r="F32" s="99">
        <f>'AMH Wrksht'!Q32</f>
        <v>0</v>
      </c>
      <c r="G32" s="100">
        <f t="shared" si="8"/>
        <v>0</v>
      </c>
      <c r="H32" s="97"/>
      <c r="I32" s="101">
        <f t="shared" si="5"/>
        <v>0</v>
      </c>
      <c r="J32" s="102" t="str">
        <f t="shared" si="6"/>
        <v>XXXXXXXXXX</v>
      </c>
      <c r="K32" s="103"/>
      <c r="L32" s="58">
        <f t="shared" si="7"/>
        <v>0</v>
      </c>
    </row>
    <row r="33" spans="1:12" hidden="1" x14ac:dyDescent="0.35">
      <c r="A33" s="53">
        <f>'AMH Wrksht'!A33</f>
        <v>0</v>
      </c>
      <c r="B33" s="61">
        <f>'AMH Wrksht'!B33</f>
        <v>0</v>
      </c>
      <c r="C33" s="55">
        <f>'AMH Wrksht'!F33</f>
        <v>0</v>
      </c>
      <c r="D33" s="244"/>
      <c r="E33" s="98"/>
      <c r="F33" s="99">
        <f>'AMH Wrksht'!Q33</f>
        <v>0</v>
      </c>
      <c r="G33" s="100">
        <f t="shared" si="8"/>
        <v>0</v>
      </c>
      <c r="H33" s="97"/>
      <c r="I33" s="101">
        <f t="shared" si="5"/>
        <v>0</v>
      </c>
      <c r="J33" s="102" t="str">
        <f t="shared" si="6"/>
        <v>XXXXXXXXXX</v>
      </c>
      <c r="K33" s="103"/>
      <c r="L33" s="58">
        <f t="shared" si="7"/>
        <v>0</v>
      </c>
    </row>
    <row r="34" spans="1:12" hidden="1" x14ac:dyDescent="0.35">
      <c r="A34" s="53">
        <f>'AMH Wrksht'!A34</f>
        <v>5</v>
      </c>
      <c r="B34" s="61" t="str">
        <f>'AMH Wrksht'!B34</f>
        <v>Day Care Services</v>
      </c>
      <c r="C34" s="55" t="str">
        <f>'AMH Wrksht'!F34</f>
        <v>Hours</v>
      </c>
      <c r="D34" s="193"/>
      <c r="E34" s="98"/>
      <c r="F34" s="99">
        <f>'AMH Wrksht'!Q34</f>
        <v>0</v>
      </c>
      <c r="G34" s="100">
        <f t="shared" si="8"/>
        <v>0</v>
      </c>
      <c r="H34" s="97"/>
      <c r="I34" s="101">
        <f t="shared" si="5"/>
        <v>0</v>
      </c>
      <c r="J34" s="102" t="str">
        <f t="shared" si="6"/>
        <v>XXXXXXXXXX</v>
      </c>
      <c r="K34" s="103"/>
      <c r="L34" s="58">
        <f t="shared" si="7"/>
        <v>0</v>
      </c>
    </row>
    <row r="35" spans="1:12" x14ac:dyDescent="0.35">
      <c r="A35" s="53">
        <f>'AMH Wrksht'!A35</f>
        <v>6</v>
      </c>
      <c r="B35" s="61" t="str">
        <f>'AMH Wrksht'!B35</f>
        <v>Day Treatment</v>
      </c>
      <c r="C35" s="55" t="str">
        <f>'AMH Wrksht'!F35</f>
        <v>Hours</v>
      </c>
      <c r="D35" s="244">
        <v>15.1</v>
      </c>
      <c r="E35" s="98"/>
      <c r="F35" s="99">
        <f>'AMH Wrksht'!Q35</f>
        <v>0</v>
      </c>
      <c r="G35" s="100">
        <f t="shared" si="8"/>
        <v>0</v>
      </c>
      <c r="H35" s="97"/>
      <c r="I35" s="101">
        <f t="shared" si="5"/>
        <v>0</v>
      </c>
      <c r="J35" s="102" t="str">
        <f t="shared" si="6"/>
        <v>XXXXXXXXXX</v>
      </c>
      <c r="K35" s="103"/>
      <c r="L35" s="58">
        <f t="shared" si="7"/>
        <v>0</v>
      </c>
    </row>
    <row r="36" spans="1:12" x14ac:dyDescent="0.35">
      <c r="A36" s="53">
        <f>'AMH Wrksht'!A36</f>
        <v>7</v>
      </c>
      <c r="B36" s="61" t="str">
        <f>'AMH Wrksht'!B36</f>
        <v>Drop-In/Self Help Centers</v>
      </c>
      <c r="C36" s="55" t="str">
        <f>'AMH Wrksht'!F36</f>
        <v>Hours</v>
      </c>
      <c r="D36" s="244">
        <v>42.38</v>
      </c>
      <c r="E36" s="98"/>
      <c r="F36" s="99">
        <f>'AMH Wrksht'!Q36</f>
        <v>0</v>
      </c>
      <c r="G36" s="100">
        <f t="shared" si="8"/>
        <v>0</v>
      </c>
      <c r="H36" s="97"/>
      <c r="I36" s="101">
        <f t="shared" si="5"/>
        <v>0</v>
      </c>
      <c r="J36" s="102" t="str">
        <f t="shared" si="6"/>
        <v>XXXXXXXXXX</v>
      </c>
      <c r="K36" s="103"/>
      <c r="L36" s="58">
        <f t="shared" si="7"/>
        <v>0</v>
      </c>
    </row>
    <row r="37" spans="1:12" x14ac:dyDescent="0.35">
      <c r="A37" s="53">
        <f>'AMH Wrksht'!A37</f>
        <v>28</v>
      </c>
      <c r="B37" s="61" t="str">
        <f>'AMH Wrksht'!B37</f>
        <v>Incidental Expenses</v>
      </c>
      <c r="C37" s="55" t="str">
        <f>'AMH Wrksht'!F37</f>
        <v>1 Unit = $1.00</v>
      </c>
      <c r="D37" s="244">
        <v>1</v>
      </c>
      <c r="E37" s="98"/>
      <c r="F37" s="99">
        <f>'AMH Wrksht'!Q37</f>
        <v>0</v>
      </c>
      <c r="G37" s="100">
        <f t="shared" si="8"/>
        <v>0</v>
      </c>
      <c r="H37" s="97"/>
      <c r="I37" s="101">
        <f t="shared" si="5"/>
        <v>0</v>
      </c>
      <c r="J37" s="102" t="str">
        <f t="shared" si="6"/>
        <v>XXXXXXXXXX</v>
      </c>
      <c r="K37" s="103"/>
      <c r="L37" s="58">
        <f t="shared" si="7"/>
        <v>0</v>
      </c>
    </row>
    <row r="38" spans="1:12" x14ac:dyDescent="0.35">
      <c r="A38" s="53">
        <f>'AMH Wrksht'!A38</f>
        <v>8</v>
      </c>
      <c r="B38" s="61" t="str">
        <f>'AMH Wrksht'!B38</f>
        <v>In-Home &amp; On Site</v>
      </c>
      <c r="C38" s="55" t="str">
        <f>'AMH Wrksht'!F38</f>
        <v>Hours</v>
      </c>
      <c r="D38" s="244">
        <v>73.55</v>
      </c>
      <c r="E38" s="98"/>
      <c r="F38" s="99">
        <f>'AMH Wrksht'!Q38</f>
        <v>0</v>
      </c>
      <c r="G38" s="100">
        <f t="shared" si="8"/>
        <v>0</v>
      </c>
      <c r="H38" s="97"/>
      <c r="I38" s="101">
        <f t="shared" si="5"/>
        <v>0</v>
      </c>
      <c r="J38" s="102" t="str">
        <f t="shared" si="6"/>
        <v>XXXXXXXXXX</v>
      </c>
      <c r="K38" s="103"/>
      <c r="L38" s="58">
        <f t="shared" si="7"/>
        <v>0</v>
      </c>
    </row>
    <row r="39" spans="1:12" hidden="1" x14ac:dyDescent="0.35">
      <c r="A39" s="53">
        <f>'AMH Wrksht'!A39</f>
        <v>10</v>
      </c>
      <c r="B39" s="61" t="str">
        <f>'AMH Wrksht'!B39</f>
        <v>Intensive Case Management</v>
      </c>
      <c r="C39" s="55" t="str">
        <f>'AMH Wrksht'!F39</f>
        <v>Hours</v>
      </c>
      <c r="D39" s="193"/>
      <c r="E39" s="98"/>
      <c r="F39" s="99">
        <f>'AMH Wrksht'!Q39</f>
        <v>0</v>
      </c>
      <c r="G39" s="100">
        <f t="shared" si="8"/>
        <v>0</v>
      </c>
      <c r="H39" s="97"/>
      <c r="I39" s="101">
        <f t="shared" si="5"/>
        <v>0</v>
      </c>
      <c r="J39" s="102" t="str">
        <f t="shared" si="6"/>
        <v>XXXXXXXXXX</v>
      </c>
      <c r="K39" s="103"/>
      <c r="L39" s="58">
        <f t="shared" si="7"/>
        <v>0</v>
      </c>
    </row>
    <row r="40" spans="1:12" x14ac:dyDescent="0.35">
      <c r="A40" s="53">
        <f>'AMH Wrksht'!A40</f>
        <v>42</v>
      </c>
      <c r="B40" s="61" t="str">
        <f>'AMH Wrksht'!B40</f>
        <v>Intervention - Group</v>
      </c>
      <c r="C40" s="55" t="str">
        <f>'AMH Wrksht'!F40</f>
        <v>Hours</v>
      </c>
      <c r="D40" s="244">
        <v>16.8</v>
      </c>
      <c r="E40" s="98"/>
      <c r="F40" s="99">
        <f>'AMH Wrksht'!Q40</f>
        <v>0</v>
      </c>
      <c r="G40" s="100">
        <f t="shared" si="8"/>
        <v>0</v>
      </c>
      <c r="H40" s="97"/>
      <c r="I40" s="101">
        <f t="shared" si="5"/>
        <v>0</v>
      </c>
      <c r="J40" s="102" t="str">
        <f t="shared" si="6"/>
        <v>XXXXXXXXXX</v>
      </c>
      <c r="K40" s="103"/>
      <c r="L40" s="58">
        <f t="shared" si="7"/>
        <v>0</v>
      </c>
    </row>
    <row r="41" spans="1:12" x14ac:dyDescent="0.35">
      <c r="A41" s="53">
        <f>'AMH Wrksht'!A41</f>
        <v>11</v>
      </c>
      <c r="B41" s="61" t="str">
        <f>'AMH Wrksht'!B41</f>
        <v>Intervention - Individual</v>
      </c>
      <c r="C41" s="55" t="str">
        <f>'AMH Wrksht'!F41</f>
        <v>Hours</v>
      </c>
      <c r="D41" s="244">
        <v>67.2</v>
      </c>
      <c r="E41" s="98"/>
      <c r="F41" s="99">
        <f>'AMH Wrksht'!Q41</f>
        <v>0</v>
      </c>
      <c r="G41" s="100">
        <f t="shared" si="8"/>
        <v>0</v>
      </c>
      <c r="H41" s="97"/>
      <c r="I41" s="101">
        <f t="shared" si="5"/>
        <v>0</v>
      </c>
      <c r="J41" s="102" t="str">
        <f t="shared" si="6"/>
        <v>XXXXXXXXXX</v>
      </c>
      <c r="K41" s="103"/>
      <c r="L41" s="58">
        <f t="shared" si="7"/>
        <v>0</v>
      </c>
    </row>
    <row r="42" spans="1:12" x14ac:dyDescent="0.35">
      <c r="A42" s="53">
        <f>'AMH Wrksht'!A42</f>
        <v>12</v>
      </c>
      <c r="B42" s="61" t="str">
        <f>'AMH Wrksht'!B42</f>
        <v>Medical Services</v>
      </c>
      <c r="C42" s="55" t="str">
        <f>'AMH Wrksht'!F42</f>
        <v>Hours</v>
      </c>
      <c r="D42" s="244">
        <v>383.08</v>
      </c>
      <c r="E42" s="98"/>
      <c r="F42" s="99">
        <f>'AMH Wrksht'!Q42</f>
        <v>0</v>
      </c>
      <c r="G42" s="100">
        <f t="shared" si="8"/>
        <v>0</v>
      </c>
      <c r="H42" s="97"/>
      <c r="I42" s="101">
        <f t="shared" si="5"/>
        <v>0</v>
      </c>
      <c r="J42" s="102" t="str">
        <f t="shared" si="6"/>
        <v>XXXXXXXXXX</v>
      </c>
      <c r="K42" s="103"/>
      <c r="L42" s="58">
        <f t="shared" si="7"/>
        <v>0</v>
      </c>
    </row>
    <row r="43" spans="1:12" x14ac:dyDescent="0.35">
      <c r="A43" s="53">
        <f>'AMH Wrksht'!A43</f>
        <v>40</v>
      </c>
      <c r="B43" s="61" t="str">
        <f>'AMH Wrksht'!B43</f>
        <v>MH Clubhouse Services (Client Specific)</v>
      </c>
      <c r="C43" s="55" t="str">
        <f>'AMH Wrksht'!F43</f>
        <v>Hours</v>
      </c>
      <c r="D43" s="244">
        <v>41.46</v>
      </c>
      <c r="E43" s="98"/>
      <c r="F43" s="99">
        <f>'AMH Wrksht'!Q43</f>
        <v>0</v>
      </c>
      <c r="G43" s="100">
        <f t="shared" si="8"/>
        <v>0</v>
      </c>
      <c r="H43" s="97"/>
      <c r="I43" s="101">
        <f t="shared" si="5"/>
        <v>0</v>
      </c>
      <c r="J43" s="102" t="str">
        <f t="shared" si="6"/>
        <v>XXXXXXXXXX</v>
      </c>
      <c r="K43" s="103"/>
      <c r="L43" s="58">
        <f t="shared" si="7"/>
        <v>0</v>
      </c>
    </row>
    <row r="44" spans="1:12" s="185" customFormat="1" x14ac:dyDescent="0.35">
      <c r="A44" s="249">
        <f>'AMH Wrksht'!A44</f>
        <v>40</v>
      </c>
      <c r="B44" s="253" t="str">
        <f>'AMH Wrksht'!B44</f>
        <v>MH Clubhouse Services (Non-Client Specific)</v>
      </c>
      <c r="C44" s="251" t="str">
        <f>'AMH Wrksht'!F44</f>
        <v>Hours</v>
      </c>
      <c r="D44" s="244">
        <v>41.46</v>
      </c>
      <c r="E44" s="194"/>
      <c r="F44" s="99">
        <f>'AMH Wrksht'!Q44</f>
        <v>0</v>
      </c>
      <c r="G44" s="170">
        <f t="shared" ref="G44" si="9">D44*F44</f>
        <v>0</v>
      </c>
      <c r="H44" s="193"/>
      <c r="I44" s="171">
        <f t="shared" ref="I44" si="10">ROUND(G44-H44,2)</f>
        <v>0</v>
      </c>
      <c r="J44" s="195" t="str">
        <f t="shared" ref="J44" si="11">IF(E44="","XXXXXXXXXX",ROUND(MAX((E44/$C$4*$C$6)-H44,(E44-H44)/$C$5),2))</f>
        <v>XXXXXXXXXX</v>
      </c>
      <c r="K44" s="196"/>
      <c r="L44" s="165">
        <f t="shared" ref="L44" si="12">IF(D44="",0,K44/D44)</f>
        <v>0</v>
      </c>
    </row>
    <row r="45" spans="1:12" x14ac:dyDescent="0.35">
      <c r="A45" s="53">
        <f>'AMH Wrksht'!A45</f>
        <v>35</v>
      </c>
      <c r="B45" s="61" t="str">
        <f>'AMH Wrksht'!B45</f>
        <v>Outpatient - Group</v>
      </c>
      <c r="C45" s="55" t="str">
        <f>'AMH Wrksht'!F45</f>
        <v>Hours</v>
      </c>
      <c r="D45" s="244">
        <v>20.13</v>
      </c>
      <c r="E45" s="98"/>
      <c r="F45" s="99">
        <f>'AMH Wrksht'!Q45</f>
        <v>0</v>
      </c>
      <c r="G45" s="100">
        <f t="shared" si="8"/>
        <v>0</v>
      </c>
      <c r="H45" s="97"/>
      <c r="I45" s="101">
        <f t="shared" si="5"/>
        <v>0</v>
      </c>
      <c r="J45" s="102" t="str">
        <f t="shared" si="6"/>
        <v>XXXXXXXXXX</v>
      </c>
      <c r="K45" s="103"/>
      <c r="L45" s="58">
        <f t="shared" si="7"/>
        <v>0</v>
      </c>
    </row>
    <row r="46" spans="1:12" x14ac:dyDescent="0.35">
      <c r="A46" s="53">
        <f>'AMH Wrksht'!A46</f>
        <v>14</v>
      </c>
      <c r="B46" s="61" t="str">
        <f>'AMH Wrksht'!B46</f>
        <v>Outpatient - Individual</v>
      </c>
      <c r="C46" s="55" t="str">
        <f>'AMH Wrksht'!F46</f>
        <v>Hours</v>
      </c>
      <c r="D46" s="244">
        <v>80.510000000000005</v>
      </c>
      <c r="E46" s="98"/>
      <c r="F46" s="99">
        <f>'AMH Wrksht'!Q46</f>
        <v>0</v>
      </c>
      <c r="G46" s="100">
        <f t="shared" si="8"/>
        <v>0</v>
      </c>
      <c r="H46" s="97"/>
      <c r="I46" s="101">
        <f t="shared" si="5"/>
        <v>0</v>
      </c>
      <c r="J46" s="102" t="str">
        <f t="shared" si="6"/>
        <v>XXXXXXXXXX</v>
      </c>
      <c r="K46" s="103"/>
      <c r="L46" s="58">
        <f t="shared" si="7"/>
        <v>0</v>
      </c>
    </row>
    <row r="47" spans="1:12" x14ac:dyDescent="0.35">
      <c r="A47" s="53">
        <f>'AMH Wrksht'!A47</f>
        <v>15</v>
      </c>
      <c r="B47" s="61" t="str">
        <f>'AMH Wrksht'!B47</f>
        <v>Outreach (Client Specific)</v>
      </c>
      <c r="C47" s="55" t="str">
        <f>'AMH Wrksht'!F47</f>
        <v>Hours</v>
      </c>
      <c r="D47" s="244">
        <v>52.41</v>
      </c>
      <c r="E47" s="98"/>
      <c r="F47" s="99">
        <f>'AMH Wrksht'!Q47</f>
        <v>0</v>
      </c>
      <c r="G47" s="100">
        <f t="shared" si="8"/>
        <v>0</v>
      </c>
      <c r="H47" s="97"/>
      <c r="I47" s="101">
        <f t="shared" si="5"/>
        <v>0</v>
      </c>
      <c r="J47" s="102" t="str">
        <f t="shared" si="6"/>
        <v>XXXXXXXXXX</v>
      </c>
      <c r="K47" s="103"/>
      <c r="L47" s="58">
        <f t="shared" si="7"/>
        <v>0</v>
      </c>
    </row>
    <row r="48" spans="1:12" x14ac:dyDescent="0.35">
      <c r="A48" s="53">
        <f>'AMH Wrksht'!A48</f>
        <v>15</v>
      </c>
      <c r="B48" s="61" t="str">
        <f>'AMH Wrksht'!B48</f>
        <v>Outreach (Non-Client Specific)</v>
      </c>
      <c r="C48" s="55" t="str">
        <f>'AMH Wrksht'!F48</f>
        <v>Hours</v>
      </c>
      <c r="D48" s="244">
        <v>52.41</v>
      </c>
      <c r="E48" s="98"/>
      <c r="F48" s="99">
        <f>'AMH Wrksht'!Q48</f>
        <v>0</v>
      </c>
      <c r="G48" s="100">
        <f t="shared" si="8"/>
        <v>0</v>
      </c>
      <c r="H48" s="97"/>
      <c r="I48" s="101">
        <f t="shared" si="5"/>
        <v>0</v>
      </c>
      <c r="J48" s="102" t="str">
        <f t="shared" si="6"/>
        <v>XXXXXXXXXX</v>
      </c>
      <c r="K48" s="103"/>
      <c r="L48" s="58">
        <f t="shared" si="7"/>
        <v>0</v>
      </c>
    </row>
    <row r="49" spans="1:12" x14ac:dyDescent="0.35">
      <c r="A49" s="53">
        <f>'AMH Wrksht'!A49</f>
        <v>47</v>
      </c>
      <c r="B49" s="61" t="str">
        <f>'AMH Wrksht'!B49</f>
        <v>Recovery Support - Group</v>
      </c>
      <c r="C49" s="55" t="str">
        <f>'AMH Wrksht'!F49</f>
        <v>Hours</v>
      </c>
      <c r="D49" s="244">
        <v>12.68</v>
      </c>
      <c r="E49" s="98"/>
      <c r="F49" s="99">
        <f>'AMH Wrksht'!Q49</f>
        <v>0</v>
      </c>
      <c r="G49" s="100">
        <f t="shared" si="8"/>
        <v>0</v>
      </c>
      <c r="H49" s="97"/>
      <c r="I49" s="101">
        <f t="shared" si="5"/>
        <v>0</v>
      </c>
      <c r="J49" s="102" t="str">
        <f t="shared" si="6"/>
        <v>XXXXXXXXXX</v>
      </c>
      <c r="K49" s="103"/>
      <c r="L49" s="58">
        <f t="shared" si="7"/>
        <v>0</v>
      </c>
    </row>
    <row r="50" spans="1:12" x14ac:dyDescent="0.35">
      <c r="A50" s="53">
        <f>'AMH Wrksht'!A50</f>
        <v>46</v>
      </c>
      <c r="B50" s="61" t="str">
        <f>'AMH Wrksht'!B50</f>
        <v>Recovery Support - Individual</v>
      </c>
      <c r="C50" s="55" t="str">
        <f>'AMH Wrksht'!F50</f>
        <v>Hours</v>
      </c>
      <c r="D50" s="244">
        <v>50.73</v>
      </c>
      <c r="E50" s="98"/>
      <c r="F50" s="99">
        <f>'AMH Wrksht'!Q50</f>
        <v>0</v>
      </c>
      <c r="G50" s="100">
        <f t="shared" si="8"/>
        <v>0</v>
      </c>
      <c r="H50" s="97"/>
      <c r="I50" s="101">
        <f t="shared" si="5"/>
        <v>0</v>
      </c>
      <c r="J50" s="102" t="str">
        <f t="shared" si="6"/>
        <v>XXXXXXXXXX</v>
      </c>
      <c r="K50" s="103"/>
      <c r="L50" s="58">
        <f t="shared" si="7"/>
        <v>0</v>
      </c>
    </row>
    <row r="51" spans="1:12" hidden="1" x14ac:dyDescent="0.35">
      <c r="A51" s="53">
        <f>'AMH Wrksht'!A51</f>
        <v>22</v>
      </c>
      <c r="B51" s="61" t="str">
        <f>'AMH Wrksht'!B51</f>
        <v>Respite Services</v>
      </c>
      <c r="C51" s="55" t="str">
        <f>'AMH Wrksht'!F51</f>
        <v>Hours</v>
      </c>
      <c r="D51" s="193"/>
      <c r="E51" s="98"/>
      <c r="F51" s="99">
        <f>'AMH Wrksht'!Q51</f>
        <v>0</v>
      </c>
      <c r="G51" s="100">
        <f t="shared" si="8"/>
        <v>0</v>
      </c>
      <c r="H51" s="97"/>
      <c r="I51" s="101">
        <f t="shared" si="5"/>
        <v>0</v>
      </c>
      <c r="J51" s="102" t="str">
        <f t="shared" si="6"/>
        <v>XXXXXXXXXX</v>
      </c>
      <c r="K51" s="103"/>
      <c r="L51" s="58">
        <f t="shared" si="7"/>
        <v>0</v>
      </c>
    </row>
    <row r="52" spans="1:12" hidden="1" x14ac:dyDescent="0.35">
      <c r="A52" s="53">
        <f>'AMH Wrksht'!A52</f>
        <v>0</v>
      </c>
      <c r="B52" s="61">
        <f>'AMH Wrksht'!B52</f>
        <v>0</v>
      </c>
      <c r="C52" s="55">
        <f>'AMH Wrksht'!F52</f>
        <v>0</v>
      </c>
      <c r="D52" s="244"/>
      <c r="E52" s="98"/>
      <c r="F52" s="99">
        <f>'AMH Wrksht'!Q52</f>
        <v>0</v>
      </c>
      <c r="G52" s="100">
        <f t="shared" si="8"/>
        <v>0</v>
      </c>
      <c r="H52" s="97"/>
      <c r="I52" s="101">
        <f t="shared" si="5"/>
        <v>0</v>
      </c>
      <c r="J52" s="102" t="str">
        <f t="shared" si="6"/>
        <v>XXXXXXXXXX</v>
      </c>
      <c r="K52" s="103"/>
      <c r="L52" s="58">
        <f t="shared" si="7"/>
        <v>0</v>
      </c>
    </row>
    <row r="53" spans="1:12" x14ac:dyDescent="0.35">
      <c r="A53" s="53">
        <f>'AMH Wrksht'!A53</f>
        <v>25</v>
      </c>
      <c r="B53" s="61" t="str">
        <f>'AMH Wrksht'!B53</f>
        <v>Supported Employment</v>
      </c>
      <c r="C53" s="55" t="str">
        <f>'AMH Wrksht'!F53</f>
        <v>Hours</v>
      </c>
      <c r="D53" s="244">
        <v>56.3</v>
      </c>
      <c r="E53" s="98"/>
      <c r="F53" s="99">
        <f>'AMH Wrksht'!Q53</f>
        <v>0</v>
      </c>
      <c r="G53" s="100">
        <f t="shared" si="8"/>
        <v>0</v>
      </c>
      <c r="H53" s="97"/>
      <c r="I53" s="101">
        <f t="shared" si="5"/>
        <v>0</v>
      </c>
      <c r="J53" s="102" t="str">
        <f t="shared" si="6"/>
        <v>XXXXXXXXXX</v>
      </c>
      <c r="K53" s="103"/>
      <c r="L53" s="58">
        <f t="shared" si="7"/>
        <v>0</v>
      </c>
    </row>
    <row r="54" spans="1:12" x14ac:dyDescent="0.35">
      <c r="A54" s="53">
        <f>'AMH Wrksht'!A54</f>
        <v>26</v>
      </c>
      <c r="B54" s="61" t="str">
        <f>'AMH Wrksht'!B54</f>
        <v>Supportive Housing/Living</v>
      </c>
      <c r="C54" s="55" t="str">
        <f>'AMH Wrksht'!F54</f>
        <v>Hours</v>
      </c>
      <c r="D54" s="244">
        <v>68.95</v>
      </c>
      <c r="E54" s="98"/>
      <c r="F54" s="99">
        <f>'AMH Wrksht'!Q54</f>
        <v>0</v>
      </c>
      <c r="G54" s="100">
        <f t="shared" si="8"/>
        <v>0</v>
      </c>
      <c r="H54" s="97"/>
      <c r="I54" s="101">
        <f t="shared" si="5"/>
        <v>0</v>
      </c>
      <c r="J54" s="102" t="str">
        <f t="shared" si="6"/>
        <v>XXXXXXXXXX</v>
      </c>
      <c r="K54" s="103"/>
      <c r="L54" s="58">
        <f t="shared" si="7"/>
        <v>0</v>
      </c>
    </row>
    <row r="55" spans="1:12" x14ac:dyDescent="0.35">
      <c r="A55" s="53" t="str">
        <f>'AMH Wrksht'!A55</f>
        <v>TBD</v>
      </c>
      <c r="B55" s="61" t="str">
        <f>'AMH Wrksht'!B55</f>
        <v>Cost Reimbursement Expenses</v>
      </c>
      <c r="C55" s="55" t="str">
        <f>'AMH Wrksht'!F55</f>
        <v>TBD</v>
      </c>
      <c r="D55" s="193"/>
      <c r="E55" s="98"/>
      <c r="F55" s="99">
        <f>'AMH Wrksht'!Q55</f>
        <v>0</v>
      </c>
      <c r="G55" s="100">
        <f t="shared" si="8"/>
        <v>0</v>
      </c>
      <c r="H55" s="97"/>
      <c r="I55" s="101">
        <f t="shared" si="5"/>
        <v>0</v>
      </c>
      <c r="J55" s="102" t="str">
        <f t="shared" si="6"/>
        <v>XXXXXXXXXX</v>
      </c>
      <c r="K55" s="103"/>
      <c r="L55" s="58">
        <f t="shared" si="7"/>
        <v>0</v>
      </c>
    </row>
    <row r="56" spans="1:12" s="185" customFormat="1" x14ac:dyDescent="0.35">
      <c r="A56" s="249">
        <f>'AMH Wrksht'!A56</f>
        <v>0</v>
      </c>
      <c r="B56" s="253">
        <f>'AMH Wrksht'!B56</f>
        <v>0</v>
      </c>
      <c r="C56" s="209">
        <f>'AMH Wrksht'!F56</f>
        <v>0</v>
      </c>
      <c r="D56" s="193"/>
      <c r="E56" s="194"/>
      <c r="F56" s="99">
        <f>'AMH Wrksht'!Q56</f>
        <v>0</v>
      </c>
      <c r="G56" s="170">
        <f t="shared" ref="G56:G63" si="13">D56*F56</f>
        <v>0</v>
      </c>
      <c r="H56" s="193"/>
      <c r="I56" s="171">
        <f t="shared" ref="I56:I63" si="14">ROUND(G56-H56,2)</f>
        <v>0</v>
      </c>
      <c r="J56" s="195" t="str">
        <f t="shared" ref="J56:J63" si="15">IF(E56="","XXXXXXXXXX",ROUND(MAX((E56/$C$4*$C$6)-H56,(E56-H56)/$C$5),2))</f>
        <v>XXXXXXXXXX</v>
      </c>
      <c r="K56" s="196"/>
      <c r="L56" s="165">
        <f t="shared" ref="L56:L63" si="16">IF(D56="",0,K56/D56)</f>
        <v>0</v>
      </c>
    </row>
    <row r="57" spans="1:12" s="185" customFormat="1" x14ac:dyDescent="0.35">
      <c r="A57" s="249">
        <f>'AMH Wrksht'!A57</f>
        <v>0</v>
      </c>
      <c r="B57" s="253">
        <f>'AMH Wrksht'!B57</f>
        <v>0</v>
      </c>
      <c r="C57" s="209">
        <f>'AMH Wrksht'!F57</f>
        <v>0</v>
      </c>
      <c r="D57" s="193"/>
      <c r="E57" s="194"/>
      <c r="F57" s="99">
        <f>'AMH Wrksht'!Q57</f>
        <v>0</v>
      </c>
      <c r="G57" s="170">
        <f t="shared" si="13"/>
        <v>0</v>
      </c>
      <c r="H57" s="193"/>
      <c r="I57" s="171">
        <f t="shared" si="14"/>
        <v>0</v>
      </c>
      <c r="J57" s="195" t="str">
        <f t="shared" si="15"/>
        <v>XXXXXXXXXX</v>
      </c>
      <c r="K57" s="196"/>
      <c r="L57" s="165">
        <f t="shared" si="16"/>
        <v>0</v>
      </c>
    </row>
    <row r="58" spans="1:12" s="185" customFormat="1" x14ac:dyDescent="0.35">
      <c r="A58" s="249">
        <f>'AMH Wrksht'!A58</f>
        <v>0</v>
      </c>
      <c r="B58" s="253">
        <f>'AMH Wrksht'!B58</f>
        <v>0</v>
      </c>
      <c r="C58" s="209">
        <f>'AMH Wrksht'!F58</f>
        <v>0</v>
      </c>
      <c r="D58" s="193"/>
      <c r="E58" s="194"/>
      <c r="F58" s="99">
        <f>'AMH Wrksht'!Q58</f>
        <v>0</v>
      </c>
      <c r="G58" s="170">
        <f t="shared" si="13"/>
        <v>0</v>
      </c>
      <c r="H58" s="193"/>
      <c r="I58" s="171">
        <f t="shared" si="14"/>
        <v>0</v>
      </c>
      <c r="J58" s="195" t="str">
        <f t="shared" si="15"/>
        <v>XXXXXXXXXX</v>
      </c>
      <c r="K58" s="196"/>
      <c r="L58" s="165">
        <f t="shared" si="16"/>
        <v>0</v>
      </c>
    </row>
    <row r="59" spans="1:12" s="185" customFormat="1" x14ac:dyDescent="0.35">
      <c r="A59" s="249">
        <f>'AMH Wrksht'!A59</f>
        <v>0</v>
      </c>
      <c r="B59" s="253">
        <f>'AMH Wrksht'!B59</f>
        <v>0</v>
      </c>
      <c r="C59" s="209">
        <f>'AMH Wrksht'!F59</f>
        <v>0</v>
      </c>
      <c r="D59" s="193"/>
      <c r="E59" s="194"/>
      <c r="F59" s="99">
        <f>'AMH Wrksht'!Q59</f>
        <v>0</v>
      </c>
      <c r="G59" s="170">
        <f t="shared" si="13"/>
        <v>0</v>
      </c>
      <c r="H59" s="193"/>
      <c r="I59" s="171">
        <f t="shared" si="14"/>
        <v>0</v>
      </c>
      <c r="J59" s="195" t="str">
        <f t="shared" si="15"/>
        <v>XXXXXXXXXX</v>
      </c>
      <c r="K59" s="196"/>
      <c r="L59" s="165">
        <f t="shared" si="16"/>
        <v>0</v>
      </c>
    </row>
    <row r="60" spans="1:12" s="185" customFormat="1" x14ac:dyDescent="0.35">
      <c r="A60" s="249">
        <f>'AMH Wrksht'!A60</f>
        <v>0</v>
      </c>
      <c r="B60" s="253">
        <f>'AMH Wrksht'!B60</f>
        <v>0</v>
      </c>
      <c r="C60" s="209">
        <f>'AMH Wrksht'!F60</f>
        <v>0</v>
      </c>
      <c r="D60" s="193"/>
      <c r="E60" s="194"/>
      <c r="F60" s="99">
        <f>'AMH Wrksht'!Q60</f>
        <v>0</v>
      </c>
      <c r="G60" s="170">
        <f t="shared" si="13"/>
        <v>0</v>
      </c>
      <c r="H60" s="193"/>
      <c r="I60" s="171">
        <f t="shared" si="14"/>
        <v>0</v>
      </c>
      <c r="J60" s="195" t="str">
        <f t="shared" si="15"/>
        <v>XXXXXXXXXX</v>
      </c>
      <c r="K60" s="196"/>
      <c r="L60" s="165">
        <f t="shared" si="16"/>
        <v>0</v>
      </c>
    </row>
    <row r="61" spans="1:12" s="185" customFormat="1" x14ac:dyDescent="0.35">
      <c r="A61" s="249">
        <f>'AMH Wrksht'!A61</f>
        <v>0</v>
      </c>
      <c r="B61" s="253">
        <f>'AMH Wrksht'!B61</f>
        <v>0</v>
      </c>
      <c r="C61" s="209">
        <f>'AMH Wrksht'!F61</f>
        <v>0</v>
      </c>
      <c r="D61" s="193"/>
      <c r="E61" s="194"/>
      <c r="F61" s="99">
        <f>'AMH Wrksht'!Q61</f>
        <v>0</v>
      </c>
      <c r="G61" s="170">
        <f t="shared" si="13"/>
        <v>0</v>
      </c>
      <c r="H61" s="193"/>
      <c r="I61" s="171">
        <f t="shared" si="14"/>
        <v>0</v>
      </c>
      <c r="J61" s="195" t="str">
        <f t="shared" si="15"/>
        <v>XXXXXXXXXX</v>
      </c>
      <c r="K61" s="196"/>
      <c r="L61" s="165">
        <f t="shared" si="16"/>
        <v>0</v>
      </c>
    </row>
    <row r="62" spans="1:12" s="185" customFormat="1" x14ac:dyDescent="0.35">
      <c r="A62" s="249">
        <f>'AMH Wrksht'!A62</f>
        <v>0</v>
      </c>
      <c r="B62" s="253">
        <f>'AMH Wrksht'!B62</f>
        <v>0</v>
      </c>
      <c r="C62" s="209">
        <f>'AMH Wrksht'!F62</f>
        <v>0</v>
      </c>
      <c r="D62" s="193"/>
      <c r="E62" s="194"/>
      <c r="F62" s="99">
        <f>'AMH Wrksht'!Q62</f>
        <v>0</v>
      </c>
      <c r="G62" s="170">
        <f t="shared" si="13"/>
        <v>0</v>
      </c>
      <c r="H62" s="193"/>
      <c r="I62" s="171">
        <f t="shared" si="14"/>
        <v>0</v>
      </c>
      <c r="J62" s="195" t="str">
        <f t="shared" si="15"/>
        <v>XXXXXXXXXX</v>
      </c>
      <c r="K62" s="196"/>
      <c r="L62" s="165">
        <f t="shared" si="16"/>
        <v>0</v>
      </c>
    </row>
    <row r="63" spans="1:12" s="185" customFormat="1" x14ac:dyDescent="0.35">
      <c r="A63" s="249">
        <f>'AMH Wrksht'!A63</f>
        <v>0</v>
      </c>
      <c r="B63" s="253">
        <f>'AMH Wrksht'!B63</f>
        <v>0</v>
      </c>
      <c r="C63" s="209">
        <f>'AMH Wrksht'!F63</f>
        <v>0</v>
      </c>
      <c r="D63" s="193"/>
      <c r="E63" s="194"/>
      <c r="F63" s="99">
        <f>'AMH Wrksht'!Q63</f>
        <v>0</v>
      </c>
      <c r="G63" s="170">
        <f t="shared" si="13"/>
        <v>0</v>
      </c>
      <c r="H63" s="193"/>
      <c r="I63" s="171">
        <f t="shared" si="14"/>
        <v>0</v>
      </c>
      <c r="J63" s="195" t="str">
        <f t="shared" si="15"/>
        <v>XXXXXXXXXX</v>
      </c>
      <c r="K63" s="196"/>
      <c r="L63" s="165">
        <f t="shared" si="16"/>
        <v>0</v>
      </c>
    </row>
    <row r="64" spans="1:12" x14ac:dyDescent="0.35">
      <c r="A64" s="53">
        <f>'AMH Wrksht'!A64</f>
        <v>0</v>
      </c>
      <c r="B64" s="61">
        <f>'AMH Wrksht'!B64</f>
        <v>0</v>
      </c>
      <c r="C64" s="136">
        <f>'AMH Wrksht'!F64</f>
        <v>0</v>
      </c>
      <c r="D64" s="97"/>
      <c r="E64" s="98"/>
      <c r="F64" s="99">
        <f>'AMH Wrksht'!Q64</f>
        <v>0</v>
      </c>
      <c r="G64" s="100">
        <f t="shared" si="8"/>
        <v>0</v>
      </c>
      <c r="H64" s="97"/>
      <c r="I64" s="101">
        <f t="shared" si="5"/>
        <v>0</v>
      </c>
      <c r="J64" s="102" t="str">
        <f t="shared" si="6"/>
        <v>XXXXXXXXXX</v>
      </c>
      <c r="K64" s="103"/>
      <c r="L64" s="58">
        <f t="shared" si="7"/>
        <v>0</v>
      </c>
    </row>
    <row r="65" spans="1:12" x14ac:dyDescent="0.35">
      <c r="A65" s="53">
        <f>'AMH Wrksht'!A65</f>
        <v>0</v>
      </c>
      <c r="B65" s="61">
        <f>'AMH Wrksht'!B65</f>
        <v>0</v>
      </c>
      <c r="C65" s="136">
        <f>'AMH Wrksht'!F65</f>
        <v>0</v>
      </c>
      <c r="D65" s="97"/>
      <c r="E65" s="98"/>
      <c r="F65" s="99">
        <f>'AMH Wrksht'!Q65</f>
        <v>0</v>
      </c>
      <c r="G65" s="100">
        <f t="shared" si="8"/>
        <v>0</v>
      </c>
      <c r="H65" s="97"/>
      <c r="I65" s="101">
        <f t="shared" si="5"/>
        <v>0</v>
      </c>
      <c r="J65" s="102" t="str">
        <f t="shared" si="6"/>
        <v>XXXXXXXXXX</v>
      </c>
      <c r="K65" s="103"/>
      <c r="L65" s="58">
        <f t="shared" si="7"/>
        <v>0</v>
      </c>
    </row>
    <row r="66" spans="1:12" ht="6.75" customHeight="1" x14ac:dyDescent="0.35">
      <c r="A66" s="64"/>
      <c r="B66" s="65"/>
      <c r="C66" s="65"/>
      <c r="D66" s="66"/>
      <c r="J66" s="104"/>
    </row>
    <row r="67" spans="1:12" ht="15" customHeight="1" thickBot="1" x14ac:dyDescent="0.4">
      <c r="A67" s="105" t="s">
        <v>148</v>
      </c>
      <c r="B67" s="106" t="s">
        <v>342</v>
      </c>
      <c r="C67" s="106"/>
      <c r="D67" s="107"/>
      <c r="E67" s="108"/>
      <c r="F67" s="109">
        <f>SUM(F27:F66)</f>
        <v>0</v>
      </c>
      <c r="G67" s="109">
        <f>SUM(G27:G66)</f>
        <v>0</v>
      </c>
      <c r="H67" s="109">
        <f>SUM(H27:H66)</f>
        <v>0</v>
      </c>
      <c r="I67" s="109">
        <f>SUM(I27:I66)</f>
        <v>0</v>
      </c>
      <c r="J67" s="110" t="e">
        <f>ROUND(MAX((E67/$C$4*$C$6)-H67,(E67-H67)/$C$5),2)</f>
        <v>#DIV/0!</v>
      </c>
      <c r="K67" s="111">
        <f>SUM(K27:K66)</f>
        <v>0</v>
      </c>
      <c r="L67" s="109">
        <f>SUM(L27:L66)</f>
        <v>0</v>
      </c>
    </row>
    <row r="68" spans="1:12" ht="15" customHeight="1" thickBot="1" x14ac:dyDescent="0.4">
      <c r="A68" s="79"/>
      <c r="B68" s="79"/>
      <c r="C68" s="50"/>
      <c r="D68" s="79"/>
      <c r="E68" s="112" t="str">
        <f>IF((SUM(E27:E66))&gt;E67,"Please check funding above","")</f>
        <v/>
      </c>
      <c r="K68" s="113" t="e">
        <f>MIN(J67,I67)</f>
        <v>#DIV/0!</v>
      </c>
      <c r="L68" s="114" t="s">
        <v>147</v>
      </c>
    </row>
    <row r="69" spans="1:12" ht="16.5" customHeight="1" x14ac:dyDescent="0.35">
      <c r="A69" s="51" t="s">
        <v>149</v>
      </c>
      <c r="B69" s="52" t="s">
        <v>343</v>
      </c>
      <c r="C69" s="65"/>
      <c r="D69" s="66"/>
    </row>
    <row r="70" spans="1:12" x14ac:dyDescent="0.35">
      <c r="A70" s="53">
        <f>'AMH Wrksht'!A70</f>
        <v>3</v>
      </c>
      <c r="B70" s="54" t="str">
        <f>'AMH Wrksht'!B70</f>
        <v>Crisis Stabilization</v>
      </c>
      <c r="C70" s="55" t="str">
        <f>'AMH Wrksht'!F70</f>
        <v>Day</v>
      </c>
      <c r="D70" s="244">
        <v>303.67</v>
      </c>
      <c r="E70" s="98"/>
      <c r="F70" s="99">
        <f>'AMH Wrksht'!Q70</f>
        <v>0</v>
      </c>
      <c r="G70" s="100">
        <f>D70*F70</f>
        <v>0</v>
      </c>
      <c r="H70" s="97"/>
      <c r="I70" s="101">
        <f t="shared" ref="I70:I76" si="17">ROUND(G70-H70,2)</f>
        <v>0</v>
      </c>
      <c r="J70" s="102" t="str">
        <f t="shared" ref="J70:J76" si="18">IF(E70="","XXXXXXXXXX",ROUND(MAX((E70/$C$4*$C$6)-H70,(E70-H70)/$C$5),2))</f>
        <v>XXXXXXXXXX</v>
      </c>
      <c r="K70" s="103"/>
      <c r="L70" s="58">
        <f t="shared" ref="L70:L76" si="19">IF(D70="",0,K70/D70)</f>
        <v>0</v>
      </c>
    </row>
    <row r="71" spans="1:12" x14ac:dyDescent="0.35">
      <c r="A71" s="53">
        <f>'AMH Wrksht'!A71</f>
        <v>4</v>
      </c>
      <c r="B71" s="54" t="str">
        <f>'AMH Wrksht'!B71</f>
        <v>Crisis Support/Emergency - Client Specific</v>
      </c>
      <c r="C71" s="55" t="str">
        <f>'AMH Wrksht'!F71</f>
        <v>Hours</v>
      </c>
      <c r="D71" s="244">
        <v>64.89</v>
      </c>
      <c r="E71" s="98"/>
      <c r="F71" s="99">
        <f>'AMH Wrksht'!Q71</f>
        <v>0</v>
      </c>
      <c r="G71" s="100">
        <f t="shared" ref="G71:G76" si="20">D71*F71</f>
        <v>0</v>
      </c>
      <c r="H71" s="97"/>
      <c r="I71" s="101">
        <f t="shared" si="17"/>
        <v>0</v>
      </c>
      <c r="J71" s="102" t="str">
        <f t="shared" si="18"/>
        <v>XXXXXXXXXX</v>
      </c>
      <c r="K71" s="103"/>
      <c r="L71" s="58">
        <f t="shared" si="19"/>
        <v>0</v>
      </c>
    </row>
    <row r="72" spans="1:12" x14ac:dyDescent="0.35">
      <c r="A72" s="53">
        <f>'AMH Wrksht'!A72</f>
        <v>4</v>
      </c>
      <c r="B72" s="54" t="str">
        <f>'AMH Wrksht'!B72</f>
        <v>Crisis Support/Emergency - Non-Client Specific</v>
      </c>
      <c r="C72" s="55" t="str">
        <f>'AMH Wrksht'!F72</f>
        <v>Hours</v>
      </c>
      <c r="D72" s="244">
        <v>64.89</v>
      </c>
      <c r="E72" s="98"/>
      <c r="F72" s="99">
        <f>'AMH Wrksht'!Q72</f>
        <v>0</v>
      </c>
      <c r="G72" s="100">
        <f t="shared" si="20"/>
        <v>0</v>
      </c>
      <c r="H72" s="97"/>
      <c r="I72" s="101">
        <f t="shared" si="17"/>
        <v>0</v>
      </c>
      <c r="J72" s="102" t="str">
        <f t="shared" si="18"/>
        <v>XXXXXXXXXX</v>
      </c>
      <c r="K72" s="103"/>
      <c r="L72" s="58">
        <f t="shared" si="19"/>
        <v>0</v>
      </c>
    </row>
    <row r="73" spans="1:12" x14ac:dyDescent="0.35">
      <c r="A73" s="53">
        <f>'AMH Wrksht'!A73</f>
        <v>9</v>
      </c>
      <c r="B73" s="54" t="str">
        <f>'AMH Wrksht'!B73</f>
        <v>Inpatient</v>
      </c>
      <c r="C73" s="55" t="str">
        <f>'AMH Wrksht'!F73</f>
        <v>Days</v>
      </c>
      <c r="D73" s="244">
        <v>314.05</v>
      </c>
      <c r="E73" s="98"/>
      <c r="F73" s="99">
        <f>'AMH Wrksht'!Q73</f>
        <v>0</v>
      </c>
      <c r="G73" s="100">
        <f t="shared" si="20"/>
        <v>0</v>
      </c>
      <c r="H73" s="97"/>
      <c r="I73" s="101">
        <f t="shared" si="17"/>
        <v>0</v>
      </c>
      <c r="J73" s="102" t="str">
        <f t="shared" si="18"/>
        <v>XXXXXXXXXX</v>
      </c>
      <c r="K73" s="103"/>
      <c r="L73" s="58">
        <f t="shared" si="19"/>
        <v>0</v>
      </c>
    </row>
    <row r="74" spans="1:12" x14ac:dyDescent="0.35">
      <c r="A74" s="53">
        <f>'AMH Wrksht'!A74</f>
        <v>39</v>
      </c>
      <c r="B74" s="54" t="str">
        <f>'AMH Wrksht'!B74</f>
        <v>Short-term Residential Treatment</v>
      </c>
      <c r="C74" s="55" t="str">
        <f>'AMH Wrksht'!F74</f>
        <v>Days</v>
      </c>
      <c r="D74" s="244">
        <v>311.27999999999997</v>
      </c>
      <c r="E74" s="98"/>
      <c r="F74" s="99">
        <f>'AMH Wrksht'!Q74</f>
        <v>0</v>
      </c>
      <c r="G74" s="100">
        <f t="shared" si="20"/>
        <v>0</v>
      </c>
      <c r="H74" s="97"/>
      <c r="I74" s="101">
        <f t="shared" si="17"/>
        <v>0</v>
      </c>
      <c r="J74" s="102" t="str">
        <f t="shared" si="18"/>
        <v>XXXXXXXXXX</v>
      </c>
      <c r="K74" s="103"/>
      <c r="L74" s="58">
        <f t="shared" si="19"/>
        <v>0</v>
      </c>
    </row>
    <row r="75" spans="1:12" x14ac:dyDescent="0.35">
      <c r="A75" s="53">
        <f>'AMH Wrksht'!A75</f>
        <v>0</v>
      </c>
      <c r="B75" s="161">
        <f>'AMH Wrksht'!B75</f>
        <v>0</v>
      </c>
      <c r="C75" s="136">
        <f>'AMH Wrksht'!F75</f>
        <v>0</v>
      </c>
      <c r="D75" s="97"/>
      <c r="E75" s="98"/>
      <c r="F75" s="99">
        <f>'AMH Wrksht'!Q75</f>
        <v>0</v>
      </c>
      <c r="G75" s="100">
        <f t="shared" si="20"/>
        <v>0</v>
      </c>
      <c r="H75" s="97"/>
      <c r="I75" s="101">
        <f t="shared" si="17"/>
        <v>0</v>
      </c>
      <c r="J75" s="102" t="str">
        <f t="shared" si="18"/>
        <v>XXXXXXXXXX</v>
      </c>
      <c r="K75" s="103"/>
      <c r="L75" s="58">
        <f t="shared" si="19"/>
        <v>0</v>
      </c>
    </row>
    <row r="76" spans="1:12" x14ac:dyDescent="0.35">
      <c r="A76" s="53">
        <f>'AMH Wrksht'!A76</f>
        <v>0</v>
      </c>
      <c r="B76" s="161">
        <f>'AMH Wrksht'!B76</f>
        <v>0</v>
      </c>
      <c r="C76" s="136">
        <f>'AMH Wrksht'!F76</f>
        <v>0</v>
      </c>
      <c r="D76" s="97"/>
      <c r="E76" s="98"/>
      <c r="F76" s="99">
        <f>'AMH Wrksht'!Q76</f>
        <v>0</v>
      </c>
      <c r="G76" s="100">
        <f t="shared" si="20"/>
        <v>0</v>
      </c>
      <c r="H76" s="97"/>
      <c r="I76" s="101">
        <f t="shared" si="17"/>
        <v>0</v>
      </c>
      <c r="J76" s="102" t="str">
        <f t="shared" si="18"/>
        <v>XXXXXXXXXX</v>
      </c>
      <c r="K76" s="103"/>
      <c r="L76" s="58">
        <f t="shared" si="19"/>
        <v>0</v>
      </c>
    </row>
    <row r="77" spans="1:12" ht="6.75" customHeight="1" x14ac:dyDescent="0.35">
      <c r="A77" s="64"/>
      <c r="B77" s="65"/>
      <c r="C77" s="65"/>
      <c r="D77" s="66"/>
      <c r="J77" s="104"/>
    </row>
    <row r="78" spans="1:12" ht="15" customHeight="1" thickBot="1" x14ac:dyDescent="0.4">
      <c r="A78" s="105" t="s">
        <v>149</v>
      </c>
      <c r="B78" s="106" t="s">
        <v>344</v>
      </c>
      <c r="C78" s="106"/>
      <c r="D78" s="107"/>
      <c r="E78" s="108"/>
      <c r="F78" s="109">
        <f>SUM(F69:F77)</f>
        <v>0</v>
      </c>
      <c r="G78" s="109">
        <f>SUM(G69:G77)</f>
        <v>0</v>
      </c>
      <c r="H78" s="109">
        <f>SUM(H69:H77)</f>
        <v>0</v>
      </c>
      <c r="I78" s="109">
        <f>SUM(I69:I77)</f>
        <v>0</v>
      </c>
      <c r="J78" s="110" t="e">
        <f>ROUND(MAX((E78/$C$4*$C$6)-H78,(E78-H78)/$C$5),2)</f>
        <v>#DIV/0!</v>
      </c>
      <c r="K78" s="111">
        <f>SUM(K69:K77)</f>
        <v>0</v>
      </c>
      <c r="L78" s="109">
        <f>SUM(L69:L77)</f>
        <v>0</v>
      </c>
    </row>
    <row r="79" spans="1:12" ht="15" customHeight="1" thickBot="1" x14ac:dyDescent="0.4">
      <c r="A79" s="79"/>
      <c r="B79" s="79"/>
      <c r="C79" s="50"/>
      <c r="D79" s="79"/>
      <c r="E79" s="112" t="str">
        <f>IF((SUM(E69:E77))&gt;E78,"Please check funding above","")</f>
        <v/>
      </c>
      <c r="K79" s="113" t="e">
        <f>MIN(J78,I78)</f>
        <v>#DIV/0!</v>
      </c>
      <c r="L79" s="114" t="s">
        <v>147</v>
      </c>
    </row>
    <row r="80" spans="1:12" ht="16.5" customHeight="1" x14ac:dyDescent="0.35">
      <c r="A80" s="51" t="s">
        <v>150</v>
      </c>
      <c r="B80" s="52" t="s">
        <v>345</v>
      </c>
      <c r="C80" s="65"/>
      <c r="D80" s="66"/>
    </row>
    <row r="81" spans="1:12" x14ac:dyDescent="0.35">
      <c r="A81" s="53">
        <f>'AMH Wrksht'!A81</f>
        <v>30</v>
      </c>
      <c r="B81" s="61" t="str">
        <f>'AMH Wrksht'!B81</f>
        <v>Information and Referral</v>
      </c>
      <c r="C81" s="55" t="str">
        <f>'AMH Wrksht'!F81</f>
        <v>Hours</v>
      </c>
      <c r="D81" s="193"/>
      <c r="E81" s="98"/>
      <c r="F81" s="99">
        <f>'AMH Wrksht'!Q81</f>
        <v>0</v>
      </c>
      <c r="G81" s="100">
        <f>D81*F81</f>
        <v>0</v>
      </c>
      <c r="H81" s="97"/>
      <c r="I81" s="101">
        <f t="shared" ref="I81:I88" si="21">ROUND(G81-H81,2)</f>
        <v>0</v>
      </c>
      <c r="J81" s="102" t="str">
        <f t="shared" ref="J81:J88" si="22">IF(E81="","XXXXXXXXXX",ROUND(MAX((E81/$C$4*$C$6)-H81,(E81-H81)/$C$5),2))</f>
        <v>XXXXXXXXXX</v>
      </c>
      <c r="K81" s="103"/>
      <c r="L81" s="58">
        <f t="shared" ref="L81:L88" si="23">IF(D81="",0,K81/D81)</f>
        <v>0</v>
      </c>
    </row>
    <row r="82" spans="1:12" s="185" customFormat="1" x14ac:dyDescent="0.35">
      <c r="A82" s="249">
        <f>'AMH Wrksht'!A82</f>
        <v>48</v>
      </c>
      <c r="B82" s="253" t="str">
        <f>'AMH Wrksht'!B82</f>
        <v>Prevention - Indicated</v>
      </c>
      <c r="C82" s="251" t="str">
        <f>'AMH Wrksht'!F82</f>
        <v>Hours</v>
      </c>
      <c r="D82" s="244">
        <v>59.97</v>
      </c>
      <c r="E82" s="194"/>
      <c r="F82" s="99">
        <f>'AMH Wrksht'!Q82</f>
        <v>0</v>
      </c>
      <c r="G82" s="170">
        <f t="shared" ref="G82:G86" si="24">D82*F82</f>
        <v>0</v>
      </c>
      <c r="H82" s="193"/>
      <c r="I82" s="171">
        <f t="shared" ref="I82:I86" si="25">ROUND(G82-H82,2)</f>
        <v>0</v>
      </c>
      <c r="J82" s="195" t="str">
        <f t="shared" ref="J82:J86" si="26">IF(E82="","XXXXXXXXXX",ROUND(MAX((E82/$C$4*$C$6)-H82,(E82-H82)/$C$5),2))</f>
        <v>XXXXXXXXXX</v>
      </c>
      <c r="K82" s="196"/>
      <c r="L82" s="165">
        <f t="shared" ref="L82:L86" si="27">IF(D82="",0,K82/D82)</f>
        <v>0</v>
      </c>
    </row>
    <row r="83" spans="1:12" s="185" customFormat="1" x14ac:dyDescent="0.35">
      <c r="A83" s="249">
        <f>'AMH Wrksht'!A83</f>
        <v>49</v>
      </c>
      <c r="B83" s="253" t="str">
        <f>'AMH Wrksht'!B83</f>
        <v>Prevention - Selective - Client Specific Form</v>
      </c>
      <c r="C83" s="251" t="str">
        <f>'AMH Wrksht'!F83</f>
        <v>Hours</v>
      </c>
      <c r="D83" s="244">
        <v>59.97</v>
      </c>
      <c r="E83" s="194"/>
      <c r="F83" s="99">
        <f>'AMH Wrksht'!Q83</f>
        <v>0</v>
      </c>
      <c r="G83" s="170">
        <f t="shared" si="24"/>
        <v>0</v>
      </c>
      <c r="H83" s="193"/>
      <c r="I83" s="171">
        <f t="shared" si="25"/>
        <v>0</v>
      </c>
      <c r="J83" s="195" t="str">
        <f t="shared" si="26"/>
        <v>XXXXXXXXXX</v>
      </c>
      <c r="K83" s="196"/>
      <c r="L83" s="165">
        <f t="shared" si="27"/>
        <v>0</v>
      </c>
    </row>
    <row r="84" spans="1:12" s="185" customFormat="1" x14ac:dyDescent="0.35">
      <c r="A84" s="249">
        <f>'AMH Wrksht'!A84</f>
        <v>49</v>
      </c>
      <c r="B84" s="253" t="str">
        <f>'AMH Wrksht'!B84</f>
        <v>Prevention - Selective - Non-Client Specific</v>
      </c>
      <c r="C84" s="251" t="str">
        <f>'AMH Wrksht'!F84</f>
        <v>Hours</v>
      </c>
      <c r="D84" s="244">
        <v>59.97</v>
      </c>
      <c r="E84" s="194"/>
      <c r="F84" s="99">
        <f>'AMH Wrksht'!Q84</f>
        <v>0</v>
      </c>
      <c r="G84" s="170">
        <f t="shared" si="24"/>
        <v>0</v>
      </c>
      <c r="H84" s="193"/>
      <c r="I84" s="171">
        <f t="shared" si="25"/>
        <v>0</v>
      </c>
      <c r="J84" s="195" t="str">
        <f t="shared" si="26"/>
        <v>XXXXXXXXXX</v>
      </c>
      <c r="K84" s="196"/>
      <c r="L84" s="165">
        <f t="shared" si="27"/>
        <v>0</v>
      </c>
    </row>
    <row r="85" spans="1:12" s="185" customFormat="1" x14ac:dyDescent="0.35">
      <c r="A85" s="249">
        <f>'AMH Wrksht'!A85</f>
        <v>50</v>
      </c>
      <c r="B85" s="253" t="str">
        <f>'AMH Wrksht'!B85</f>
        <v>Prevention - Universal Direct</v>
      </c>
      <c r="C85" s="251" t="str">
        <f>'AMH Wrksht'!F85</f>
        <v>Hours</v>
      </c>
      <c r="D85" s="244">
        <v>59.97</v>
      </c>
      <c r="E85" s="194"/>
      <c r="F85" s="99">
        <f>'AMH Wrksht'!Q85</f>
        <v>0</v>
      </c>
      <c r="G85" s="170">
        <f t="shared" si="24"/>
        <v>0</v>
      </c>
      <c r="H85" s="193"/>
      <c r="I85" s="171">
        <f t="shared" si="25"/>
        <v>0</v>
      </c>
      <c r="J85" s="195" t="str">
        <f t="shared" si="26"/>
        <v>XXXXXXXXXX</v>
      </c>
      <c r="K85" s="196"/>
      <c r="L85" s="165">
        <f t="shared" si="27"/>
        <v>0</v>
      </c>
    </row>
    <row r="86" spans="1:12" s="185" customFormat="1" x14ac:dyDescent="0.35">
      <c r="A86" s="249">
        <f>'AMH Wrksht'!A86</f>
        <v>51</v>
      </c>
      <c r="B86" s="253" t="str">
        <f>'AMH Wrksht'!B86</f>
        <v>Prevention - Universal Indirect</v>
      </c>
      <c r="C86" s="251" t="str">
        <f>'AMH Wrksht'!F86</f>
        <v>Hours</v>
      </c>
      <c r="D86" s="244">
        <v>59.97</v>
      </c>
      <c r="E86" s="194"/>
      <c r="F86" s="99">
        <f>'AMH Wrksht'!Q86</f>
        <v>0</v>
      </c>
      <c r="G86" s="170">
        <f t="shared" si="24"/>
        <v>0</v>
      </c>
      <c r="H86" s="193"/>
      <c r="I86" s="171">
        <f t="shared" si="25"/>
        <v>0</v>
      </c>
      <c r="J86" s="195" t="str">
        <f t="shared" si="26"/>
        <v>XXXXXXXXXX</v>
      </c>
      <c r="K86" s="196"/>
      <c r="L86" s="165">
        <f t="shared" si="27"/>
        <v>0</v>
      </c>
    </row>
    <row r="87" spans="1:12" x14ac:dyDescent="0.35">
      <c r="A87" s="53">
        <f>'AMH Wrksht'!A87</f>
        <v>0</v>
      </c>
      <c r="B87" s="61">
        <f>'AMH Wrksht'!B87</f>
        <v>0</v>
      </c>
      <c r="C87" s="136">
        <f>'AMH Wrksht'!F87</f>
        <v>0</v>
      </c>
      <c r="D87" s="97"/>
      <c r="E87" s="98"/>
      <c r="F87" s="99">
        <f>'AMH Wrksht'!Q87</f>
        <v>0</v>
      </c>
      <c r="G87" s="100">
        <f>D87*F87</f>
        <v>0</v>
      </c>
      <c r="H87" s="97"/>
      <c r="I87" s="101">
        <f t="shared" si="21"/>
        <v>0</v>
      </c>
      <c r="J87" s="102" t="str">
        <f t="shared" si="22"/>
        <v>XXXXXXXXXX</v>
      </c>
      <c r="K87" s="103"/>
      <c r="L87" s="58">
        <f t="shared" si="23"/>
        <v>0</v>
      </c>
    </row>
    <row r="88" spans="1:12" x14ac:dyDescent="0.35">
      <c r="A88" s="53">
        <f>'AMH Wrksht'!A88</f>
        <v>0</v>
      </c>
      <c r="B88" s="61">
        <f>'AMH Wrksht'!B88</f>
        <v>0</v>
      </c>
      <c r="C88" s="136">
        <f>'AMH Wrksht'!F88</f>
        <v>0</v>
      </c>
      <c r="D88" s="97"/>
      <c r="E88" s="98"/>
      <c r="F88" s="99">
        <f>'AMH Wrksht'!Q88</f>
        <v>0</v>
      </c>
      <c r="G88" s="100">
        <f>D88*F88</f>
        <v>0</v>
      </c>
      <c r="H88" s="97"/>
      <c r="I88" s="101">
        <f t="shared" si="21"/>
        <v>0</v>
      </c>
      <c r="J88" s="102" t="str">
        <f t="shared" si="22"/>
        <v>XXXXXXXXXX</v>
      </c>
      <c r="K88" s="103"/>
      <c r="L88" s="58">
        <f t="shared" si="23"/>
        <v>0</v>
      </c>
    </row>
    <row r="89" spans="1:12" ht="6.75" customHeight="1" x14ac:dyDescent="0.35">
      <c r="A89" s="64"/>
      <c r="B89" s="65"/>
      <c r="C89" s="65"/>
      <c r="D89" s="66"/>
      <c r="J89" s="104"/>
    </row>
    <row r="90" spans="1:12" ht="15" customHeight="1" thickBot="1" x14ac:dyDescent="0.4">
      <c r="A90" s="105" t="s">
        <v>150</v>
      </c>
      <c r="B90" s="106" t="s">
        <v>346</v>
      </c>
      <c r="C90" s="106"/>
      <c r="D90" s="107"/>
      <c r="E90" s="108"/>
      <c r="F90" s="109">
        <f>SUM(F80:F89)</f>
        <v>0</v>
      </c>
      <c r="G90" s="109">
        <f>SUM(G80:G89)</f>
        <v>0</v>
      </c>
      <c r="H90" s="109">
        <f>SUM(H80:H89)</f>
        <v>0</v>
      </c>
      <c r="I90" s="109">
        <f>SUM(I80:I89)</f>
        <v>0</v>
      </c>
      <c r="J90" s="110" t="e">
        <f>ROUND(MAX((E90/$C$4*$C$6)-H90,(E90-H90)/$C$5),2)</f>
        <v>#DIV/0!</v>
      </c>
      <c r="K90" s="111">
        <f>SUM(K80:K89)</f>
        <v>0</v>
      </c>
      <c r="L90" s="109">
        <f>SUM(L80:L89)</f>
        <v>0</v>
      </c>
    </row>
    <row r="91" spans="1:12" ht="15" customHeight="1" thickBot="1" x14ac:dyDescent="0.4">
      <c r="A91" s="79"/>
      <c r="B91" s="79"/>
      <c r="C91" s="50"/>
      <c r="D91" s="79"/>
      <c r="E91" s="112" t="str">
        <f>IF((SUM(E80:E89))&gt;E90,"Please check funding above","")</f>
        <v/>
      </c>
      <c r="K91" s="113" t="e">
        <f>MIN(J90,I90)</f>
        <v>#DIV/0!</v>
      </c>
      <c r="L91" s="114" t="s">
        <v>147</v>
      </c>
    </row>
    <row r="92" spans="1:12" ht="5.25" customHeight="1" x14ac:dyDescent="0.35">
      <c r="A92" s="64"/>
      <c r="B92" s="65"/>
      <c r="C92" s="65"/>
      <c r="D92" s="66"/>
      <c r="J92" s="104"/>
    </row>
    <row r="93" spans="1:12" x14ac:dyDescent="0.35">
      <c r="A93" s="105"/>
      <c r="B93" s="106" t="s">
        <v>151</v>
      </c>
      <c r="C93" s="106"/>
      <c r="D93" s="107"/>
      <c r="E93" s="109">
        <f t="shared" ref="E93:L93" si="28">E25+E67+E78+E90</f>
        <v>0</v>
      </c>
      <c r="F93" s="109">
        <f t="shared" si="28"/>
        <v>0</v>
      </c>
      <c r="G93" s="109">
        <f t="shared" si="28"/>
        <v>0</v>
      </c>
      <c r="H93" s="109">
        <f t="shared" si="28"/>
        <v>0</v>
      </c>
      <c r="I93" s="109">
        <f t="shared" si="28"/>
        <v>0</v>
      </c>
      <c r="J93" s="109" t="e">
        <f t="shared" si="28"/>
        <v>#DIV/0!</v>
      </c>
      <c r="K93" s="109">
        <f t="shared" si="28"/>
        <v>0</v>
      </c>
      <c r="L93" s="109">
        <f t="shared" si="28"/>
        <v>0</v>
      </c>
    </row>
    <row r="94" spans="1:12" x14ac:dyDescent="0.35">
      <c r="A94" s="51"/>
      <c r="B94" s="52"/>
      <c r="C94" s="52"/>
      <c r="D94" s="115"/>
      <c r="E94" s="116"/>
      <c r="F94" s="116"/>
      <c r="G94" s="116"/>
      <c r="H94" s="116"/>
      <c r="I94" s="116"/>
      <c r="J94" s="116"/>
      <c r="K94" s="116"/>
      <c r="L94" s="116"/>
    </row>
    <row r="95" spans="1:12" x14ac:dyDescent="0.35">
      <c r="A95" s="64"/>
      <c r="B95" s="65"/>
      <c r="C95" s="65"/>
      <c r="D95" s="66"/>
      <c r="E95" s="112" t="str">
        <f>IF((SUM(E92:E92))&gt;E93,"Please check funding above","")</f>
        <v/>
      </c>
    </row>
    <row r="96" spans="1:12" ht="15.5" x14ac:dyDescent="0.35">
      <c r="A96" s="18" t="s">
        <v>33</v>
      </c>
      <c r="B96" s="19"/>
      <c r="C96" s="19"/>
      <c r="D96" s="19"/>
      <c r="E96" s="19"/>
      <c r="F96" s="19"/>
      <c r="G96" s="19"/>
      <c r="H96" s="19"/>
      <c r="I96" s="19"/>
      <c r="J96" s="67"/>
      <c r="K96" s="68"/>
      <c r="L96" s="69"/>
    </row>
    <row r="97" spans="1:12" ht="27.75" customHeight="1" x14ac:dyDescent="0.35">
      <c r="A97"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7" s="348"/>
      <c r="C97" s="348"/>
      <c r="D97" s="348"/>
      <c r="E97" s="348"/>
      <c r="F97" s="348"/>
      <c r="G97" s="348"/>
      <c r="H97" s="348"/>
      <c r="I97" s="348"/>
      <c r="J97" s="348"/>
      <c r="K97" s="348"/>
      <c r="L97" s="349"/>
    </row>
    <row r="98" spans="1:12" ht="15.5" x14ac:dyDescent="0.35">
      <c r="A98"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8" s="21"/>
      <c r="C98" s="21"/>
      <c r="D98" s="21"/>
      <c r="E98" s="21"/>
      <c r="F98" s="21"/>
      <c r="G98" s="21"/>
      <c r="H98" s="21"/>
      <c r="I98" s="21"/>
      <c r="J98" s="22"/>
      <c r="K98" s="23"/>
      <c r="L98" s="70"/>
    </row>
    <row r="99" spans="1:12" ht="15.5" x14ac:dyDescent="0.35">
      <c r="A99" s="24" t="str">
        <f>Master!$B$32</f>
        <v>By signing this report, I certify that, at time of submission, "YTD Units", "YTD Earnings", "YTD Paid Amounts", and "Amount Due" takes into consideration that DCF is the payer of last resort and do not include units that can be billed to other funding sources.</v>
      </c>
      <c r="B99" s="21"/>
      <c r="C99" s="21"/>
      <c r="D99" s="21"/>
      <c r="E99" s="21"/>
      <c r="F99" s="21"/>
      <c r="G99" s="21"/>
      <c r="H99" s="21"/>
      <c r="I99" s="21"/>
      <c r="J99" s="22"/>
      <c r="K99" s="23"/>
      <c r="L99" s="70"/>
    </row>
    <row r="100" spans="1:12" ht="15.5" x14ac:dyDescent="0.35">
      <c r="A100" s="24"/>
      <c r="B100" s="25"/>
      <c r="C100" s="25"/>
      <c r="D100" s="25"/>
      <c r="E100" s="25"/>
      <c r="F100" s="25"/>
      <c r="G100" s="25"/>
      <c r="H100" s="25"/>
      <c r="I100" s="25"/>
      <c r="J100" s="22"/>
      <c r="K100" s="23"/>
      <c r="L100" s="70"/>
    </row>
    <row r="101" spans="1:12" ht="15.5" x14ac:dyDescent="0.35">
      <c r="A101" s="332">
        <f>Master!$B$35</f>
        <v>0</v>
      </c>
      <c r="B101" s="333"/>
      <c r="C101" s="71"/>
      <c r="D101" s="333">
        <f>Master!$E$35</f>
        <v>0</v>
      </c>
      <c r="E101" s="333"/>
      <c r="F101" s="71"/>
      <c r="G101" s="72">
        <f>Master!$G$35</f>
        <v>0</v>
      </c>
      <c r="H101" s="21"/>
      <c r="I101" s="21"/>
      <c r="J101" s="22"/>
      <c r="K101" s="23"/>
      <c r="L101" s="70"/>
    </row>
    <row r="102" spans="1:12" ht="15.5" x14ac:dyDescent="0.35">
      <c r="A102" s="73" t="s">
        <v>34</v>
      </c>
      <c r="B102" s="74"/>
      <c r="C102" s="31"/>
      <c r="D102" s="30" t="s">
        <v>35</v>
      </c>
      <c r="E102" s="31"/>
      <c r="F102" s="75"/>
      <c r="G102" s="30" t="s">
        <v>36</v>
      </c>
      <c r="H102" s="75"/>
      <c r="I102" s="75"/>
      <c r="J102" s="76"/>
      <c r="K102" s="77"/>
      <c r="L102" s="78"/>
    </row>
    <row r="103" spans="1:12" ht="15.5" x14ac:dyDescent="0.35">
      <c r="A103" s="117"/>
      <c r="B103" s="118"/>
      <c r="C103" s="117"/>
      <c r="D103" s="117"/>
      <c r="E103" s="118"/>
      <c r="F103" s="117"/>
      <c r="G103" s="118"/>
      <c r="H103" s="117"/>
      <c r="I103" s="119"/>
      <c r="J103" s="119"/>
    </row>
    <row r="104" spans="1:12" x14ac:dyDescent="0.35">
      <c r="A104" s="64"/>
      <c r="B104" s="66"/>
      <c r="C104" s="66"/>
      <c r="D104" s="66"/>
    </row>
    <row r="105" spans="1:12" x14ac:dyDescent="0.35">
      <c r="A105" s="64"/>
      <c r="B105" s="66"/>
      <c r="C105" s="66"/>
      <c r="D105" s="66"/>
    </row>
    <row r="106" spans="1:12" x14ac:dyDescent="0.35">
      <c r="A106" s="64"/>
      <c r="B106" s="66"/>
      <c r="C106" s="66"/>
      <c r="D106" s="66"/>
    </row>
    <row r="107" spans="1:12" x14ac:dyDescent="0.35">
      <c r="A107" s="64"/>
      <c r="B107" s="65"/>
      <c r="C107" s="65"/>
      <c r="D107" s="66"/>
    </row>
    <row r="108" spans="1:12" x14ac:dyDescent="0.35">
      <c r="A108" s="64"/>
      <c r="B108" s="65"/>
      <c r="C108" s="65"/>
      <c r="D108" s="66"/>
    </row>
    <row r="109" spans="1:12" x14ac:dyDescent="0.35">
      <c r="A109" s="64"/>
      <c r="B109" s="65"/>
      <c r="C109" s="65"/>
      <c r="D109" s="66"/>
    </row>
    <row r="110" spans="1:12" x14ac:dyDescent="0.35">
      <c r="A110" s="64"/>
      <c r="B110" s="65"/>
      <c r="C110" s="65"/>
      <c r="D110" s="66"/>
    </row>
    <row r="111" spans="1:12" x14ac:dyDescent="0.35">
      <c r="A111" s="64"/>
      <c r="B111" s="65"/>
      <c r="C111" s="65"/>
      <c r="D111" s="66"/>
    </row>
    <row r="112" spans="1:12" x14ac:dyDescent="0.35">
      <c r="A112" s="64"/>
      <c r="B112" s="66"/>
      <c r="C112" s="66"/>
      <c r="D112" s="66"/>
    </row>
    <row r="113" spans="1:3" x14ac:dyDescent="0.35">
      <c r="A113" s="64"/>
      <c r="B113" s="66"/>
      <c r="C113" s="66"/>
    </row>
    <row r="114" spans="1:3" x14ac:dyDescent="0.35">
      <c r="A114" s="64"/>
      <c r="B114" s="66"/>
      <c r="C114" s="66"/>
    </row>
    <row r="115" spans="1:3" x14ac:dyDescent="0.35">
      <c r="A115" s="64"/>
      <c r="B115" s="66"/>
      <c r="C115" s="66"/>
    </row>
    <row r="116" spans="1:3" x14ac:dyDescent="0.35">
      <c r="A116" s="64"/>
      <c r="B116" s="65"/>
      <c r="C116" s="66"/>
    </row>
    <row r="117" spans="1:3" x14ac:dyDescent="0.35">
      <c r="A117" s="64"/>
      <c r="B117" s="65"/>
      <c r="C117" s="66"/>
    </row>
    <row r="118" spans="1:3" x14ac:dyDescent="0.35">
      <c r="A118" s="64"/>
      <c r="B118" s="65"/>
      <c r="C118" s="66"/>
    </row>
    <row r="119" spans="1:3" x14ac:dyDescent="0.35">
      <c r="A119" s="64"/>
      <c r="B119" s="65"/>
      <c r="C119" s="66"/>
    </row>
    <row r="120" spans="1:3" x14ac:dyDescent="0.35">
      <c r="A120" s="64"/>
      <c r="B120" s="65"/>
      <c r="C120" s="66"/>
    </row>
    <row r="121" spans="1:3" x14ac:dyDescent="0.35">
      <c r="A121" s="64"/>
      <c r="B121" s="65"/>
      <c r="C121" s="66"/>
    </row>
    <row r="122" spans="1:3" x14ac:dyDescent="0.35">
      <c r="A122" s="120"/>
      <c r="B122" s="66"/>
      <c r="C122" s="66"/>
    </row>
    <row r="123" spans="1:3" x14ac:dyDescent="0.35">
      <c r="A123" s="79"/>
      <c r="B123" s="80"/>
      <c r="C123" s="80"/>
    </row>
    <row r="124" spans="1:3" x14ac:dyDescent="0.35">
      <c r="A124" s="64"/>
      <c r="B124" s="65"/>
      <c r="C124" s="66"/>
    </row>
    <row r="125" spans="1:3" x14ac:dyDescent="0.35">
      <c r="A125" s="64"/>
      <c r="B125" s="65"/>
      <c r="C125" s="66"/>
    </row>
    <row r="126" spans="1:3" x14ac:dyDescent="0.35">
      <c r="A126" s="64"/>
      <c r="B126" s="65"/>
      <c r="C126" s="66"/>
    </row>
    <row r="127" spans="1:3" x14ac:dyDescent="0.35">
      <c r="A127" s="64"/>
      <c r="B127" s="65"/>
      <c r="C127" s="66"/>
    </row>
    <row r="128" spans="1:3" x14ac:dyDescent="0.35">
      <c r="A128" s="64"/>
      <c r="B128" s="65"/>
      <c r="C128" s="66"/>
    </row>
    <row r="129" spans="1:3" x14ac:dyDescent="0.35">
      <c r="A129" s="64"/>
      <c r="B129" s="65"/>
      <c r="C129" s="66"/>
    </row>
    <row r="130" spans="1:3" x14ac:dyDescent="0.35">
      <c r="A130" s="81"/>
      <c r="B130" s="65"/>
      <c r="C130" s="65"/>
    </row>
    <row r="131" spans="1:3" x14ac:dyDescent="0.35">
      <c r="A131" s="79"/>
      <c r="B131" s="80"/>
      <c r="C131" s="80"/>
    </row>
    <row r="132" spans="1:3" x14ac:dyDescent="0.35">
      <c r="A132" s="64"/>
      <c r="B132" s="65"/>
      <c r="C132" s="66"/>
    </row>
    <row r="133" spans="1:3" x14ac:dyDescent="0.35">
      <c r="A133" s="64"/>
      <c r="B133" s="65"/>
      <c r="C133" s="66"/>
    </row>
    <row r="134" spans="1:3" x14ac:dyDescent="0.35">
      <c r="A134" s="64"/>
      <c r="B134" s="65"/>
      <c r="C134" s="66"/>
    </row>
    <row r="135" spans="1:3" x14ac:dyDescent="0.35">
      <c r="A135" s="64"/>
      <c r="B135" s="65"/>
      <c r="C135" s="66"/>
    </row>
    <row r="136" spans="1:3" x14ac:dyDescent="0.35">
      <c r="A136" s="64"/>
      <c r="B136" s="65"/>
      <c r="C136" s="66"/>
    </row>
    <row r="137" spans="1:3" x14ac:dyDescent="0.35">
      <c r="A137" s="64"/>
      <c r="B137" s="65"/>
      <c r="C137" s="66"/>
    </row>
    <row r="138" spans="1:3" x14ac:dyDescent="0.35">
      <c r="A138" s="79"/>
      <c r="B138" s="66"/>
      <c r="C138" s="66"/>
    </row>
    <row r="139" spans="1:3" x14ac:dyDescent="0.35">
      <c r="A139" s="79"/>
      <c r="B139" s="80"/>
      <c r="C139" s="80"/>
    </row>
    <row r="140" spans="1:3" x14ac:dyDescent="0.35">
      <c r="A140" s="64"/>
      <c r="B140" s="65"/>
      <c r="C140" s="66"/>
    </row>
    <row r="141" spans="1:3" x14ac:dyDescent="0.35">
      <c r="A141" s="64"/>
      <c r="B141" s="65"/>
      <c r="C141" s="66"/>
    </row>
    <row r="142" spans="1:3" x14ac:dyDescent="0.35">
      <c r="A142" s="79"/>
      <c r="B142" s="66"/>
      <c r="C142" s="66"/>
    </row>
    <row r="143" spans="1:3" x14ac:dyDescent="0.35">
      <c r="A143" s="79"/>
      <c r="B143" s="80"/>
      <c r="C143" s="80"/>
    </row>
    <row r="144" spans="1:3" x14ac:dyDescent="0.35">
      <c r="A144" s="64"/>
      <c r="B144" s="65"/>
      <c r="C144" s="66"/>
    </row>
    <row r="145" spans="1:3" x14ac:dyDescent="0.35">
      <c r="A145" s="64"/>
      <c r="B145" s="65"/>
      <c r="C145" s="66"/>
    </row>
    <row r="146" spans="1:3" x14ac:dyDescent="0.35">
      <c r="A146" s="64"/>
      <c r="B146" s="65"/>
      <c r="C146" s="66"/>
    </row>
    <row r="147" spans="1:3" x14ac:dyDescent="0.35">
      <c r="A147" s="64"/>
      <c r="B147" s="65"/>
      <c r="C147" s="66"/>
    </row>
    <row r="148" spans="1:3" x14ac:dyDescent="0.35">
      <c r="A148" s="64"/>
      <c r="B148" s="65"/>
      <c r="C148" s="66"/>
    </row>
    <row r="149" spans="1:3" x14ac:dyDescent="0.35">
      <c r="A149" s="64"/>
      <c r="B149" s="65"/>
      <c r="C149" s="65"/>
    </row>
    <row r="150" spans="1:3" x14ac:dyDescent="0.35">
      <c r="A150" s="82"/>
      <c r="B150" s="121"/>
      <c r="C150" s="80"/>
    </row>
    <row r="151" spans="1:3" x14ac:dyDescent="0.35">
      <c r="A151" s="82"/>
      <c r="B151" s="80"/>
      <c r="C151" s="80"/>
    </row>
    <row r="152" spans="1:3" x14ac:dyDescent="0.35">
      <c r="A152" s="64"/>
      <c r="B152" s="65"/>
      <c r="C152" s="66"/>
    </row>
    <row r="153" spans="1:3" x14ac:dyDescent="0.35">
      <c r="A153" s="64"/>
      <c r="B153" s="65"/>
      <c r="C153" s="66"/>
    </row>
    <row r="154" spans="1:3" x14ac:dyDescent="0.35">
      <c r="A154" s="64"/>
      <c r="B154" s="66"/>
      <c r="C154" s="66"/>
    </row>
    <row r="155" spans="1:3" x14ac:dyDescent="0.35">
      <c r="A155" s="64"/>
      <c r="B155" s="65"/>
      <c r="C155" s="66"/>
    </row>
    <row r="156" spans="1:3" x14ac:dyDescent="0.35">
      <c r="A156" s="64"/>
      <c r="B156" s="65"/>
      <c r="C156" s="66"/>
    </row>
    <row r="157" spans="1:3" x14ac:dyDescent="0.35">
      <c r="A157" s="64"/>
      <c r="B157" s="65"/>
      <c r="C157" s="66"/>
    </row>
    <row r="158" spans="1:3" x14ac:dyDescent="0.35">
      <c r="A158" s="64"/>
      <c r="B158" s="66"/>
      <c r="C158" s="66"/>
    </row>
    <row r="159" spans="1:3" x14ac:dyDescent="0.35">
      <c r="A159" s="64"/>
      <c r="B159" s="66"/>
      <c r="C159" s="66"/>
    </row>
    <row r="160" spans="1:3" x14ac:dyDescent="0.35">
      <c r="A160" s="64"/>
      <c r="B160" s="66"/>
      <c r="C160" s="66"/>
    </row>
    <row r="161" spans="1:3" x14ac:dyDescent="0.35">
      <c r="A161" s="64"/>
      <c r="B161" s="66"/>
      <c r="C161" s="66"/>
    </row>
    <row r="162" spans="1:3" x14ac:dyDescent="0.35">
      <c r="A162" s="64"/>
      <c r="B162" s="65"/>
      <c r="C162" s="66"/>
    </row>
    <row r="163" spans="1:3" x14ac:dyDescent="0.35">
      <c r="A163" s="64"/>
      <c r="B163" s="65"/>
      <c r="C163" s="66"/>
    </row>
    <row r="164" spans="1:3" x14ac:dyDescent="0.35">
      <c r="A164" s="64"/>
      <c r="B164" s="65"/>
      <c r="C164" s="66"/>
    </row>
    <row r="165" spans="1:3" x14ac:dyDescent="0.35">
      <c r="A165" s="64"/>
      <c r="B165" s="65"/>
      <c r="C165" s="66"/>
    </row>
    <row r="166" spans="1:3" x14ac:dyDescent="0.35">
      <c r="A166" s="64"/>
      <c r="B166" s="66"/>
      <c r="C166" s="66"/>
    </row>
    <row r="167" spans="1:3" x14ac:dyDescent="0.35">
      <c r="A167" s="64"/>
      <c r="B167" s="66"/>
      <c r="C167" s="66"/>
    </row>
    <row r="168" spans="1:3" x14ac:dyDescent="0.35">
      <c r="A168" s="64"/>
      <c r="B168" s="66"/>
      <c r="C168" s="66"/>
    </row>
    <row r="169" spans="1:3" x14ac:dyDescent="0.35">
      <c r="A169" s="64"/>
      <c r="B169" s="65"/>
      <c r="C169" s="66"/>
    </row>
    <row r="170" spans="1:3" x14ac:dyDescent="0.35">
      <c r="A170" s="64"/>
      <c r="B170" s="66"/>
      <c r="C170" s="66"/>
    </row>
    <row r="171" spans="1:3" x14ac:dyDescent="0.35">
      <c r="A171" s="84"/>
      <c r="B171" s="122"/>
      <c r="C171" s="85"/>
    </row>
    <row r="172" spans="1:3" x14ac:dyDescent="0.35">
      <c r="A172" s="64"/>
      <c r="B172" s="66"/>
      <c r="C172" s="66"/>
    </row>
    <row r="173" spans="1:3" x14ac:dyDescent="0.35">
      <c r="A173" s="64"/>
      <c r="B173" s="65"/>
      <c r="C173" s="66"/>
    </row>
    <row r="174" spans="1:3" x14ac:dyDescent="0.35">
      <c r="A174" s="83"/>
      <c r="B174" s="123"/>
      <c r="C174" s="124"/>
    </row>
    <row r="175" spans="1:3" x14ac:dyDescent="0.35">
      <c r="A175" s="79"/>
      <c r="B175" s="123"/>
      <c r="C175" s="124"/>
    </row>
    <row r="176" spans="1:3" x14ac:dyDescent="0.35">
      <c r="A176" s="83"/>
      <c r="B176" s="66"/>
      <c r="C176" s="124"/>
    </row>
    <row r="177" spans="1:3" x14ac:dyDescent="0.35">
      <c r="A177" s="83"/>
      <c r="B177" s="66"/>
      <c r="C177" s="124"/>
    </row>
    <row r="178" spans="1:3" x14ac:dyDescent="0.35">
      <c r="A178" s="79"/>
      <c r="B178" s="123"/>
      <c r="C178" s="124"/>
    </row>
  </sheetData>
  <sheetProtection algorithmName="SHA-512" hashValue="PPAHvN/fVc7lwXxO4ObXWA7kGM0aIIH4Y7rNo9kXxcjWzDSA1P157uLmjoBMAis/sbWB6J60KLF7oy8L+4x8YQ==" saltValue="eUwo4pq54DqCd+B9B61B/w==" spinCount="100000" sheet="1" objects="1" scenarios="1" formatCells="0" formatColumns="0" formatRows="0"/>
  <mergeCells count="14">
    <mergeCell ref="A101:B101"/>
    <mergeCell ref="D101:E101"/>
    <mergeCell ref="C1:E1"/>
    <mergeCell ref="F1:I1"/>
    <mergeCell ref="C2:E2"/>
    <mergeCell ref="F2:I2"/>
    <mergeCell ref="C3:E3"/>
    <mergeCell ref="F3:I3"/>
    <mergeCell ref="C4:E4"/>
    <mergeCell ref="C5:E5"/>
    <mergeCell ref="C6:E6"/>
    <mergeCell ref="C7:E7"/>
    <mergeCell ref="C8:E8"/>
    <mergeCell ref="A97:L97"/>
  </mergeCells>
  <conditionalFormatting sqref="K25">
    <cfRule type="cellIs" dxfId="43" priority="4" operator="greaterThan">
      <formula>K26</formula>
    </cfRule>
  </conditionalFormatting>
  <conditionalFormatting sqref="K67">
    <cfRule type="cellIs" dxfId="42" priority="3" operator="greaterThan">
      <formula>K68</formula>
    </cfRule>
  </conditionalFormatting>
  <conditionalFormatting sqref="K78">
    <cfRule type="cellIs" dxfId="41" priority="2" operator="greaterThan">
      <formula>K79</formula>
    </cfRule>
  </conditionalFormatting>
  <conditionalFormatting sqref="K90">
    <cfRule type="cellIs" dxfId="40" priority="1" operator="greaterThan">
      <formula>K91</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70:K76 K81:K88 K28:K65">
      <formula1>IF(K15&lt;=MIN(I15,J15), TRUE, FALSE)</formula1>
    </dataValidation>
  </dataValidations>
  <hyperlinks>
    <hyperlink ref="L1" location="Master!A1" display="(Return to Master Tab)"/>
  </hyperlinks>
  <pageMargins left="0.7" right="0.7" top="0.75" bottom="0.75" header="0.3" footer="0.3"/>
  <pageSetup scale="42"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9"/>
  <sheetViews>
    <sheetView showGridLines="0" showZeros="0" zoomScaleNormal="100" workbookViewId="0">
      <pane ySplit="12" topLeftCell="A13" activePane="bottomLeft" state="frozen"/>
      <selection activeCell="E77" sqref="E77"/>
      <selection pane="bottomLeft" activeCell="B1" sqref="B1"/>
    </sheetView>
  </sheetViews>
  <sheetFormatPr defaultColWidth="9.08984375" defaultRowHeight="14.5" x14ac:dyDescent="0.35"/>
  <cols>
    <col min="1" max="1" width="9.08984375" style="37"/>
    <col min="2" max="2" width="35.6328125" style="37" bestFit="1" customWidth="1"/>
    <col min="3" max="3" width="12.0898437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38</v>
      </c>
      <c r="G1" s="344"/>
      <c r="H1" s="344"/>
      <c r="I1" s="344"/>
      <c r="J1" s="36"/>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43</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152</v>
      </c>
      <c r="G11" s="92" t="s">
        <v>140</v>
      </c>
      <c r="H11" s="91" t="s">
        <v>141</v>
      </c>
      <c r="I11" s="93" t="s">
        <v>142</v>
      </c>
      <c r="J11" s="91" t="s">
        <v>223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5.75" customHeight="1" x14ac:dyDescent="0.35">
      <c r="A14" s="64"/>
      <c r="B14" s="52" t="s">
        <v>81</v>
      </c>
      <c r="C14" s="65"/>
      <c r="D14" s="66"/>
    </row>
    <row r="15" spans="1:12" x14ac:dyDescent="0.35">
      <c r="A15" s="53">
        <f>'AMH Wrksht'!A15</f>
        <v>18</v>
      </c>
      <c r="B15" s="125" t="str">
        <f>'AMH Wrksht'!B15</f>
        <v>Residential Level 1</v>
      </c>
      <c r="C15" s="55" t="str">
        <f>'AMH Wrksht'!F15</f>
        <v>Days</v>
      </c>
      <c r="D15" s="244">
        <v>295.35000000000002</v>
      </c>
      <c r="E15" s="98"/>
      <c r="F15" s="99">
        <f>'AMH Wrksht'!R15</f>
        <v>0</v>
      </c>
      <c r="G15" s="100">
        <f>D15*F15</f>
        <v>0</v>
      </c>
      <c r="H15" s="103"/>
      <c r="I15" s="101">
        <f t="shared" ref="I15:I23" si="0">ROUND(G15-H15,2)</f>
        <v>0</v>
      </c>
      <c r="J15" s="172" t="str">
        <f t="shared" ref="J15:J23" si="1">IF(E15="","XXXXXXXXXX",ROUND(E15-H15,2))</f>
        <v>XXXXXXXXXX</v>
      </c>
      <c r="K15" s="103"/>
      <c r="L15" s="58">
        <f t="shared" ref="L15:L23" si="2">IF(D15="",0,K15/D15)</f>
        <v>0</v>
      </c>
    </row>
    <row r="16" spans="1:12" x14ac:dyDescent="0.35">
      <c r="A16" s="53">
        <f>'AMH Wrksht'!A16</f>
        <v>19</v>
      </c>
      <c r="B16" s="125" t="str">
        <f>'AMH Wrksht'!B16</f>
        <v>Residential Level 2</v>
      </c>
      <c r="C16" s="55" t="str">
        <f>'AMH Wrksht'!F16</f>
        <v>Days</v>
      </c>
      <c r="D16" s="244">
        <v>174.8</v>
      </c>
      <c r="E16" s="98"/>
      <c r="F16" s="99">
        <f>'AMH Wrksht'!R16</f>
        <v>0</v>
      </c>
      <c r="G16" s="100">
        <f t="shared" ref="G16:G23" si="3">D16*F16</f>
        <v>0</v>
      </c>
      <c r="H16" s="103"/>
      <c r="I16" s="101">
        <f t="shared" si="0"/>
        <v>0</v>
      </c>
      <c r="J16" s="172" t="str">
        <f t="shared" si="1"/>
        <v>XXXXXXXXXX</v>
      </c>
      <c r="K16" s="103"/>
      <c r="L16" s="58">
        <f t="shared" si="2"/>
        <v>0</v>
      </c>
    </row>
    <row r="17" spans="1:12" x14ac:dyDescent="0.35">
      <c r="A17" s="53">
        <f>'AMH Wrksht'!A17</f>
        <v>20</v>
      </c>
      <c r="B17" s="125" t="str">
        <f>'AMH Wrksht'!B17</f>
        <v>Residential Level 3</v>
      </c>
      <c r="C17" s="55" t="str">
        <f>'AMH Wrksht'!F17</f>
        <v>Days</v>
      </c>
      <c r="D17" s="244">
        <v>123.57</v>
      </c>
      <c r="E17" s="98"/>
      <c r="F17" s="99">
        <f>'AMH Wrksht'!R17</f>
        <v>0</v>
      </c>
      <c r="G17" s="100">
        <f t="shared" si="3"/>
        <v>0</v>
      </c>
      <c r="H17" s="103"/>
      <c r="I17" s="101">
        <f t="shared" si="0"/>
        <v>0</v>
      </c>
      <c r="J17" s="172" t="str">
        <f t="shared" si="1"/>
        <v>XXXXXXXXXX</v>
      </c>
      <c r="K17" s="103"/>
      <c r="L17" s="58">
        <f t="shared" si="2"/>
        <v>0</v>
      </c>
    </row>
    <row r="18" spans="1:12" x14ac:dyDescent="0.35">
      <c r="A18" s="53">
        <f>'AMH Wrksht'!A18</f>
        <v>21</v>
      </c>
      <c r="B18" s="125" t="str">
        <f>'AMH Wrksht'!B18</f>
        <v>Residential Level 4</v>
      </c>
      <c r="C18" s="55" t="str">
        <f>'AMH Wrksht'!F18</f>
        <v>Days</v>
      </c>
      <c r="D18" s="244">
        <v>54.67</v>
      </c>
      <c r="E18" s="98"/>
      <c r="F18" s="99">
        <f>'AMH Wrksht'!R18</f>
        <v>0</v>
      </c>
      <c r="G18" s="100">
        <f t="shared" si="3"/>
        <v>0</v>
      </c>
      <c r="H18" s="103"/>
      <c r="I18" s="101">
        <f t="shared" si="0"/>
        <v>0</v>
      </c>
      <c r="J18" s="172" t="str">
        <f t="shared" si="1"/>
        <v>XXXXXXXXXX</v>
      </c>
      <c r="K18" s="103"/>
      <c r="L18" s="58">
        <f t="shared" si="2"/>
        <v>0</v>
      </c>
    </row>
    <row r="19" spans="1:12" x14ac:dyDescent="0.35">
      <c r="A19" s="53">
        <f>'AMH Wrksht'!A19</f>
        <v>36</v>
      </c>
      <c r="B19" s="125" t="str">
        <f>'AMH Wrksht'!B19</f>
        <v>Room &amp; Board Level 1</v>
      </c>
      <c r="C19" s="55" t="str">
        <f>'AMH Wrksht'!F19</f>
        <v>Days</v>
      </c>
      <c r="D19" s="244">
        <v>185</v>
      </c>
      <c r="E19" s="98"/>
      <c r="F19" s="99">
        <f>'AMH Wrksht'!R19</f>
        <v>0</v>
      </c>
      <c r="G19" s="100">
        <f t="shared" si="3"/>
        <v>0</v>
      </c>
      <c r="H19" s="103"/>
      <c r="I19" s="101">
        <f t="shared" si="0"/>
        <v>0</v>
      </c>
      <c r="J19" s="172" t="str">
        <f t="shared" si="1"/>
        <v>XXXXXXXXXX</v>
      </c>
      <c r="K19" s="103"/>
      <c r="L19" s="58">
        <f t="shared" si="2"/>
        <v>0</v>
      </c>
    </row>
    <row r="20" spans="1:12" x14ac:dyDescent="0.35">
      <c r="A20" s="53">
        <f>'AMH Wrksht'!A20</f>
        <v>37</v>
      </c>
      <c r="B20" s="125" t="str">
        <f>'AMH Wrksht'!B20</f>
        <v>Room &amp; Board Level 2</v>
      </c>
      <c r="C20" s="55" t="str">
        <f>'AMH Wrksht'!F20</f>
        <v>Days</v>
      </c>
      <c r="D20" s="244">
        <v>101.33</v>
      </c>
      <c r="E20" s="98"/>
      <c r="F20" s="99">
        <f>'AMH Wrksht'!R20</f>
        <v>0</v>
      </c>
      <c r="G20" s="100">
        <f t="shared" si="3"/>
        <v>0</v>
      </c>
      <c r="H20" s="103"/>
      <c r="I20" s="101">
        <f t="shared" si="0"/>
        <v>0</v>
      </c>
      <c r="J20" s="172" t="str">
        <f t="shared" si="1"/>
        <v>XXXXXXXXXX</v>
      </c>
      <c r="K20" s="103"/>
      <c r="L20" s="58">
        <f t="shared" si="2"/>
        <v>0</v>
      </c>
    </row>
    <row r="21" spans="1:12" x14ac:dyDescent="0.35">
      <c r="A21" s="53">
        <f>'AMH Wrksht'!A21</f>
        <v>38</v>
      </c>
      <c r="B21" s="125" t="str">
        <f>'AMH Wrksht'!B21</f>
        <v>Room &amp; Board Level 3</v>
      </c>
      <c r="C21" s="55" t="str">
        <f>'AMH Wrksht'!F21</f>
        <v>Days</v>
      </c>
      <c r="D21" s="244">
        <v>100.63</v>
      </c>
      <c r="E21" s="98"/>
      <c r="F21" s="99">
        <f>'AMH Wrksht'!R21</f>
        <v>0</v>
      </c>
      <c r="G21" s="100">
        <f t="shared" si="3"/>
        <v>0</v>
      </c>
      <c r="H21" s="103"/>
      <c r="I21" s="101">
        <f t="shared" si="0"/>
        <v>0</v>
      </c>
      <c r="J21" s="172" t="str">
        <f t="shared" si="1"/>
        <v>XXXXXXXXXX</v>
      </c>
      <c r="K21" s="103"/>
      <c r="L21" s="58">
        <f t="shared" si="2"/>
        <v>0</v>
      </c>
    </row>
    <row r="22" spans="1:12" x14ac:dyDescent="0.35">
      <c r="A22" s="53">
        <f>'AMH Wrksht'!A22</f>
        <v>0</v>
      </c>
      <c r="B22" s="125">
        <f>'AMH Wrksht'!B22</f>
        <v>0</v>
      </c>
      <c r="C22" s="136">
        <f>'AMH Wrksht'!F22</f>
        <v>0</v>
      </c>
      <c r="D22" s="97"/>
      <c r="E22" s="98"/>
      <c r="F22" s="99">
        <f>'AMH Wrksht'!R22</f>
        <v>0</v>
      </c>
      <c r="G22" s="100">
        <f t="shared" si="3"/>
        <v>0</v>
      </c>
      <c r="H22" s="103"/>
      <c r="I22" s="101">
        <f t="shared" si="0"/>
        <v>0</v>
      </c>
      <c r="J22" s="172" t="str">
        <f t="shared" si="1"/>
        <v>XXXXXXXXXX</v>
      </c>
      <c r="K22" s="103"/>
      <c r="L22" s="58">
        <f t="shared" si="2"/>
        <v>0</v>
      </c>
    </row>
    <row r="23" spans="1:12" x14ac:dyDescent="0.35">
      <c r="A23" s="53">
        <f>'AMH Wrksht'!A23</f>
        <v>0</v>
      </c>
      <c r="B23" s="125">
        <f>'AMH Wrksht'!B23</f>
        <v>0</v>
      </c>
      <c r="C23" s="136">
        <f>'AMH Wrksht'!F23</f>
        <v>0</v>
      </c>
      <c r="D23" s="97"/>
      <c r="E23" s="98"/>
      <c r="F23" s="99">
        <f>'AMH Wrksht'!R23</f>
        <v>0</v>
      </c>
      <c r="G23" s="100">
        <f t="shared" si="3"/>
        <v>0</v>
      </c>
      <c r="H23" s="103"/>
      <c r="I23" s="101">
        <f t="shared" si="0"/>
        <v>0</v>
      </c>
      <c r="J23" s="172" t="str">
        <f t="shared" si="1"/>
        <v>XXXXXXXXXX</v>
      </c>
      <c r="K23" s="103"/>
      <c r="L23" s="58">
        <f t="shared" si="2"/>
        <v>0</v>
      </c>
    </row>
    <row r="24" spans="1:12" ht="6.75" customHeight="1" x14ac:dyDescent="0.35">
      <c r="A24" s="64"/>
      <c r="B24" s="65"/>
      <c r="C24" s="65"/>
      <c r="D24" s="66"/>
      <c r="J24" s="104"/>
    </row>
    <row r="25" spans="1:12" ht="15" customHeight="1" x14ac:dyDescent="0.35">
      <c r="A25" s="79"/>
      <c r="B25" s="79"/>
      <c r="C25" s="50"/>
      <c r="D25" s="79"/>
      <c r="E25" s="112"/>
      <c r="F25" s="126"/>
      <c r="K25" s="127"/>
      <c r="L25" s="114"/>
    </row>
    <row r="26" spans="1:12" ht="15" customHeight="1" x14ac:dyDescent="0.35">
      <c r="A26" s="79"/>
      <c r="B26" s="79"/>
      <c r="C26" s="50"/>
      <c r="D26" s="79"/>
      <c r="E26" s="112"/>
      <c r="K26" s="127"/>
      <c r="L26" s="114"/>
    </row>
    <row r="27" spans="1:12" ht="16.5" customHeight="1" x14ac:dyDescent="0.35">
      <c r="A27" s="51"/>
      <c r="B27" s="52" t="s">
        <v>92</v>
      </c>
      <c r="C27" s="65"/>
      <c r="D27" s="66"/>
    </row>
    <row r="28" spans="1:12" x14ac:dyDescent="0.35">
      <c r="A28" s="53">
        <f>'AMH Wrksht'!A28</f>
        <v>29</v>
      </c>
      <c r="B28" s="125" t="str">
        <f>'AMH Wrksht'!B28</f>
        <v>Aftercare -  Individual</v>
      </c>
      <c r="C28" s="55" t="str">
        <f>'AMH Wrksht'!F28</f>
        <v>Hours</v>
      </c>
      <c r="D28" s="244">
        <v>62.57</v>
      </c>
      <c r="E28" s="98"/>
      <c r="F28" s="99">
        <f>'AMH Wrksht'!R28</f>
        <v>0</v>
      </c>
      <c r="G28" s="100">
        <f t="shared" ref="G28:G57" si="4">D28*F28</f>
        <v>0</v>
      </c>
      <c r="H28" s="103"/>
      <c r="I28" s="101">
        <f t="shared" ref="I28:I35" si="5">ROUND(G28-H28,2)</f>
        <v>0</v>
      </c>
      <c r="J28" s="172" t="str">
        <f t="shared" ref="J28:J35" si="6">IF(E28="","XXXXXXXXXX",ROUND(E28-H28,2))</f>
        <v>XXXXXXXXXX</v>
      </c>
      <c r="K28" s="103"/>
      <c r="L28" s="58">
        <f t="shared" ref="L28:L35" si="7">IF(D28="",0,K28/D28)</f>
        <v>0</v>
      </c>
    </row>
    <row r="29" spans="1:12" x14ac:dyDescent="0.35">
      <c r="A29" s="53">
        <f>'AMH Wrksht'!A29</f>
        <v>43</v>
      </c>
      <c r="B29" s="125" t="str">
        <f>'AMH Wrksht'!B29</f>
        <v>Aftercare - Group</v>
      </c>
      <c r="C29" s="55" t="str">
        <f>'AMH Wrksht'!F29</f>
        <v>Hours</v>
      </c>
      <c r="D29" s="244">
        <v>15.64</v>
      </c>
      <c r="E29" s="98"/>
      <c r="F29" s="99">
        <f>'AMH Wrksht'!R29</f>
        <v>0</v>
      </c>
      <c r="G29" s="100">
        <f t="shared" si="4"/>
        <v>0</v>
      </c>
      <c r="H29" s="103"/>
      <c r="I29" s="101">
        <f t="shared" si="5"/>
        <v>0</v>
      </c>
      <c r="J29" s="172" t="str">
        <f t="shared" si="6"/>
        <v>XXXXXXXXXX</v>
      </c>
      <c r="K29" s="103"/>
      <c r="L29" s="58">
        <f t="shared" si="7"/>
        <v>0</v>
      </c>
    </row>
    <row r="30" spans="1:12" x14ac:dyDescent="0.35">
      <c r="A30" s="53">
        <f>'AMH Wrksht'!A30</f>
        <v>1</v>
      </c>
      <c r="B30" s="125" t="str">
        <f>'AMH Wrksht'!B30</f>
        <v>Assessment</v>
      </c>
      <c r="C30" s="55" t="str">
        <f>'AMH Wrksht'!F30</f>
        <v>Hours</v>
      </c>
      <c r="D30" s="244">
        <v>83.25</v>
      </c>
      <c r="E30" s="98"/>
      <c r="F30" s="99">
        <f>'AMH Wrksht'!R30</f>
        <v>0</v>
      </c>
      <c r="G30" s="100">
        <f t="shared" si="4"/>
        <v>0</v>
      </c>
      <c r="H30" s="103"/>
      <c r="I30" s="101">
        <f t="shared" si="5"/>
        <v>0</v>
      </c>
      <c r="J30" s="172" t="str">
        <f t="shared" si="6"/>
        <v>XXXXXXXXXX</v>
      </c>
      <c r="K30" s="103"/>
      <c r="L30" s="58">
        <f t="shared" si="7"/>
        <v>0</v>
      </c>
    </row>
    <row r="31" spans="1:12" x14ac:dyDescent="0.35">
      <c r="A31" s="53">
        <f>'AMH Wrksht'!A31</f>
        <v>2</v>
      </c>
      <c r="B31" s="125" t="str">
        <f>'AMH Wrksht'!B31</f>
        <v>Case Management</v>
      </c>
      <c r="C31" s="55" t="str">
        <f>'AMH Wrksht'!F31</f>
        <v>Hours</v>
      </c>
      <c r="D31" s="244">
        <v>65.83</v>
      </c>
      <c r="E31" s="98"/>
      <c r="F31" s="99">
        <f>'AMH Wrksht'!R31</f>
        <v>0</v>
      </c>
      <c r="G31" s="100">
        <f t="shared" si="4"/>
        <v>0</v>
      </c>
      <c r="H31" s="103"/>
      <c r="I31" s="101">
        <f t="shared" si="5"/>
        <v>0</v>
      </c>
      <c r="J31" s="172" t="str">
        <f t="shared" si="6"/>
        <v>XXXXXXXXXX</v>
      </c>
      <c r="K31" s="103"/>
      <c r="L31" s="58">
        <f t="shared" si="7"/>
        <v>0</v>
      </c>
    </row>
    <row r="32" spans="1:12" hidden="1" x14ac:dyDescent="0.35">
      <c r="A32" s="53">
        <f>'AMH Wrksht'!A32</f>
        <v>0</v>
      </c>
      <c r="B32" s="125">
        <f>'AMH Wrksht'!B32</f>
        <v>0</v>
      </c>
      <c r="C32" s="55">
        <f>'AMH Wrksht'!F32</f>
        <v>0</v>
      </c>
      <c r="D32" s="244">
        <v>100.63</v>
      </c>
      <c r="E32" s="98"/>
      <c r="F32" s="99">
        <f>'AMH Wrksht'!R32</f>
        <v>0</v>
      </c>
      <c r="G32" s="100">
        <f t="shared" si="4"/>
        <v>0</v>
      </c>
      <c r="H32" s="103"/>
      <c r="I32" s="101">
        <f t="shared" si="5"/>
        <v>0</v>
      </c>
      <c r="J32" s="172" t="str">
        <f t="shared" si="6"/>
        <v>XXXXXXXXXX</v>
      </c>
      <c r="K32" s="103"/>
      <c r="L32" s="58">
        <f t="shared" si="7"/>
        <v>0</v>
      </c>
    </row>
    <row r="33" spans="1:12" hidden="1" x14ac:dyDescent="0.35">
      <c r="A33" s="53">
        <f>'AMH Wrksht'!A33</f>
        <v>0</v>
      </c>
      <c r="B33" s="125">
        <f>'AMH Wrksht'!B33</f>
        <v>0</v>
      </c>
      <c r="C33" s="55">
        <f>'AMH Wrksht'!F33</f>
        <v>0</v>
      </c>
      <c r="D33" s="244">
        <v>100.63</v>
      </c>
      <c r="E33" s="98"/>
      <c r="F33" s="99">
        <f>'AMH Wrksht'!R33</f>
        <v>0</v>
      </c>
      <c r="G33" s="100">
        <f t="shared" si="4"/>
        <v>0</v>
      </c>
      <c r="H33" s="103"/>
      <c r="I33" s="101">
        <f t="shared" si="5"/>
        <v>0</v>
      </c>
      <c r="J33" s="172" t="str">
        <f t="shared" si="6"/>
        <v>XXXXXXXXXX</v>
      </c>
      <c r="K33" s="103"/>
      <c r="L33" s="58">
        <f t="shared" si="7"/>
        <v>0</v>
      </c>
    </row>
    <row r="34" spans="1:12" hidden="1" x14ac:dyDescent="0.35">
      <c r="A34" s="53">
        <f>'AMH Wrksht'!A34</f>
        <v>5</v>
      </c>
      <c r="B34" s="125" t="str">
        <f>'AMH Wrksht'!B34</f>
        <v>Day Care Services</v>
      </c>
      <c r="C34" s="55" t="str">
        <f>'AMH Wrksht'!F34</f>
        <v>Hours</v>
      </c>
      <c r="D34" s="193"/>
      <c r="E34" s="98"/>
      <c r="F34" s="99">
        <f>'AMH Wrksht'!R34</f>
        <v>0</v>
      </c>
      <c r="G34" s="100">
        <f t="shared" si="4"/>
        <v>0</v>
      </c>
      <c r="H34" s="103"/>
      <c r="I34" s="101">
        <f t="shared" si="5"/>
        <v>0</v>
      </c>
      <c r="J34" s="172" t="str">
        <f t="shared" si="6"/>
        <v>XXXXXXXXXX</v>
      </c>
      <c r="K34" s="103"/>
      <c r="L34" s="58">
        <f t="shared" si="7"/>
        <v>0</v>
      </c>
    </row>
    <row r="35" spans="1:12" x14ac:dyDescent="0.35">
      <c r="A35" s="53">
        <f>'AMH Wrksht'!A35</f>
        <v>6</v>
      </c>
      <c r="B35" s="125" t="str">
        <f>'AMH Wrksht'!B35</f>
        <v>Day Treatment</v>
      </c>
      <c r="C35" s="55" t="str">
        <f>'AMH Wrksht'!F35</f>
        <v>Hours</v>
      </c>
      <c r="D35" s="244">
        <v>15.1</v>
      </c>
      <c r="E35" s="98"/>
      <c r="F35" s="99">
        <f>'AMH Wrksht'!R35</f>
        <v>0</v>
      </c>
      <c r="G35" s="100">
        <f t="shared" si="4"/>
        <v>0</v>
      </c>
      <c r="H35" s="103"/>
      <c r="I35" s="101">
        <f t="shared" si="5"/>
        <v>0</v>
      </c>
      <c r="J35" s="172" t="str">
        <f t="shared" si="6"/>
        <v>XXXXXXXXXX</v>
      </c>
      <c r="K35" s="103"/>
      <c r="L35" s="58">
        <f t="shared" si="7"/>
        <v>0</v>
      </c>
    </row>
    <row r="36" spans="1:12" x14ac:dyDescent="0.35">
      <c r="A36" s="53">
        <f>'AMH Wrksht'!A36</f>
        <v>7</v>
      </c>
      <c r="B36" s="125" t="str">
        <f>'AMH Wrksht'!B36</f>
        <v>Drop-In/Self Help Centers</v>
      </c>
      <c r="C36" s="55" t="str">
        <f>'AMH Wrksht'!F36</f>
        <v>Hours</v>
      </c>
      <c r="D36" s="59"/>
      <c r="E36" s="59"/>
      <c r="F36" s="59"/>
      <c r="G36" s="59"/>
      <c r="H36" s="59"/>
      <c r="I36" s="59"/>
      <c r="J36" s="59"/>
      <c r="K36" s="59"/>
      <c r="L36" s="59"/>
    </row>
    <row r="37" spans="1:12" x14ac:dyDescent="0.35">
      <c r="A37" s="53">
        <f>'AMH Wrksht'!A37</f>
        <v>28</v>
      </c>
      <c r="B37" s="125" t="str">
        <f>'AMH Wrksht'!B37</f>
        <v>Incidental Expenses</v>
      </c>
      <c r="C37" s="55" t="str">
        <f>'AMH Wrksht'!F37</f>
        <v>1 Unit = $1.00</v>
      </c>
      <c r="D37" s="244">
        <v>1</v>
      </c>
      <c r="E37" s="98"/>
      <c r="F37" s="99">
        <f>'AMH Wrksht'!R37</f>
        <v>0</v>
      </c>
      <c r="G37" s="100">
        <f t="shared" si="4"/>
        <v>0</v>
      </c>
      <c r="H37" s="103"/>
      <c r="I37" s="101">
        <f>ROUND(G37-H37,2)</f>
        <v>0</v>
      </c>
      <c r="J37" s="172" t="str">
        <f t="shared" ref="J37:J41" si="8">IF(E37="","XXXXXXXXXX",ROUND(E37-H37,2))</f>
        <v>XXXXXXXXXX</v>
      </c>
      <c r="K37" s="103"/>
      <c r="L37" s="58">
        <f>IF(D37="",0,K37/D37)</f>
        <v>0</v>
      </c>
    </row>
    <row r="38" spans="1:12" x14ac:dyDescent="0.35">
      <c r="A38" s="53">
        <f>'AMH Wrksht'!A38</f>
        <v>8</v>
      </c>
      <c r="B38" s="125" t="str">
        <f>'AMH Wrksht'!B38</f>
        <v>In-Home &amp; On Site</v>
      </c>
      <c r="C38" s="55" t="str">
        <f>'AMH Wrksht'!F38</f>
        <v>Hours</v>
      </c>
      <c r="D38" s="244">
        <v>73.55</v>
      </c>
      <c r="E38" s="98"/>
      <c r="F38" s="99">
        <f>'AMH Wrksht'!R38</f>
        <v>0</v>
      </c>
      <c r="G38" s="100">
        <f t="shared" si="4"/>
        <v>0</v>
      </c>
      <c r="H38" s="103"/>
      <c r="I38" s="101">
        <f>ROUND(G38-H38,2)</f>
        <v>0</v>
      </c>
      <c r="J38" s="172" t="str">
        <f t="shared" si="8"/>
        <v>XXXXXXXXXX</v>
      </c>
      <c r="K38" s="103"/>
      <c r="L38" s="58">
        <f>IF(D38="",0,K38/D38)</f>
        <v>0</v>
      </c>
    </row>
    <row r="39" spans="1:12" hidden="1" x14ac:dyDescent="0.35">
      <c r="A39" s="53">
        <f>'AMH Wrksht'!A39</f>
        <v>10</v>
      </c>
      <c r="B39" s="125" t="str">
        <f>'AMH Wrksht'!B39</f>
        <v>Intensive Case Management</v>
      </c>
      <c r="C39" s="55" t="str">
        <f>'AMH Wrksht'!F39</f>
        <v>Hours</v>
      </c>
      <c r="D39" s="193"/>
      <c r="E39" s="98"/>
      <c r="F39" s="99">
        <f>'AMH Wrksht'!R39</f>
        <v>0</v>
      </c>
      <c r="G39" s="100">
        <f t="shared" si="4"/>
        <v>0</v>
      </c>
      <c r="H39" s="103"/>
      <c r="I39" s="101">
        <f>ROUND(G39-H39,2)</f>
        <v>0</v>
      </c>
      <c r="J39" s="172" t="str">
        <f t="shared" si="8"/>
        <v>XXXXXXXXXX</v>
      </c>
      <c r="K39" s="103"/>
      <c r="L39" s="58">
        <f>IF(D39="",0,K39/D39)</f>
        <v>0</v>
      </c>
    </row>
    <row r="40" spans="1:12" x14ac:dyDescent="0.35">
      <c r="A40" s="53">
        <f>'AMH Wrksht'!A40</f>
        <v>42</v>
      </c>
      <c r="B40" s="125" t="str">
        <f>'AMH Wrksht'!B40</f>
        <v>Intervention - Group</v>
      </c>
      <c r="C40" s="55" t="str">
        <f>'AMH Wrksht'!F40</f>
        <v>Hours</v>
      </c>
      <c r="D40" s="244">
        <v>16.8</v>
      </c>
      <c r="E40" s="98"/>
      <c r="F40" s="99">
        <f>'AMH Wrksht'!R40</f>
        <v>0</v>
      </c>
      <c r="G40" s="100">
        <f t="shared" si="4"/>
        <v>0</v>
      </c>
      <c r="H40" s="103"/>
      <c r="I40" s="101">
        <f>ROUND(G40-H40,2)</f>
        <v>0</v>
      </c>
      <c r="J40" s="172" t="str">
        <f t="shared" si="8"/>
        <v>XXXXXXXXXX</v>
      </c>
      <c r="K40" s="103"/>
      <c r="L40" s="58">
        <f>IF(D40="",0,K40/D40)</f>
        <v>0</v>
      </c>
    </row>
    <row r="41" spans="1:12" x14ac:dyDescent="0.35">
      <c r="A41" s="53">
        <f>'AMH Wrksht'!A41</f>
        <v>11</v>
      </c>
      <c r="B41" s="125" t="str">
        <f>'AMH Wrksht'!B41</f>
        <v>Intervention - Individual</v>
      </c>
      <c r="C41" s="55" t="str">
        <f>'AMH Wrksht'!F41</f>
        <v>Hours</v>
      </c>
      <c r="D41" s="244">
        <v>67.2</v>
      </c>
      <c r="E41" s="98"/>
      <c r="F41" s="99">
        <f>'AMH Wrksht'!R41</f>
        <v>0</v>
      </c>
      <c r="G41" s="100">
        <f t="shared" si="4"/>
        <v>0</v>
      </c>
      <c r="H41" s="103"/>
      <c r="I41" s="101">
        <f>ROUND(G41-H41,2)</f>
        <v>0</v>
      </c>
      <c r="J41" s="172" t="str">
        <f t="shared" si="8"/>
        <v>XXXXXXXXXX</v>
      </c>
      <c r="K41" s="103"/>
      <c r="L41" s="58">
        <f>IF(D41="",0,K41/D41)</f>
        <v>0</v>
      </c>
    </row>
    <row r="42" spans="1:12" x14ac:dyDescent="0.35">
      <c r="A42" s="53">
        <f>'AMH Wrksht'!A42</f>
        <v>12</v>
      </c>
      <c r="B42" s="125" t="str">
        <f>'AMH Wrksht'!B42</f>
        <v>Medical Services</v>
      </c>
      <c r="C42" s="55" t="str">
        <f>'AMH Wrksht'!F42</f>
        <v>Hours</v>
      </c>
      <c r="D42" s="59"/>
      <c r="E42" s="59"/>
      <c r="F42" s="59"/>
      <c r="G42" s="59"/>
      <c r="H42" s="59"/>
      <c r="I42" s="59"/>
      <c r="J42" s="59"/>
      <c r="K42" s="59"/>
      <c r="L42" s="59"/>
    </row>
    <row r="43" spans="1:12" x14ac:dyDescent="0.35">
      <c r="A43" s="53">
        <f>'AMH Wrksht'!A43</f>
        <v>40</v>
      </c>
      <c r="B43" s="125" t="str">
        <f>'AMH Wrksht'!B43</f>
        <v>MH Clubhouse Services (Client Specific)</v>
      </c>
      <c r="C43" s="55" t="str">
        <f>'AMH Wrksht'!F43</f>
        <v>Hours</v>
      </c>
      <c r="D43" s="59"/>
      <c r="E43" s="59"/>
      <c r="F43" s="59"/>
      <c r="G43" s="59"/>
      <c r="H43" s="59"/>
      <c r="I43" s="59"/>
      <c r="J43" s="59"/>
      <c r="K43" s="59"/>
      <c r="L43" s="59"/>
    </row>
    <row r="44" spans="1:12" s="185" customFormat="1" x14ac:dyDescent="0.35">
      <c r="A44" s="249">
        <f>'AMH Wrksht'!A44</f>
        <v>40</v>
      </c>
      <c r="B44" s="176" t="str">
        <f>'AMH Wrksht'!B44</f>
        <v>MH Clubhouse Services (Non-Client Specific)</v>
      </c>
      <c r="C44" s="251" t="str">
        <f>'AMH Wrksht'!F44</f>
        <v>Hours</v>
      </c>
      <c r="D44" s="59"/>
      <c r="E44" s="59"/>
      <c r="F44" s="59"/>
      <c r="G44" s="59"/>
      <c r="H44" s="59"/>
      <c r="I44" s="59"/>
      <c r="J44" s="59"/>
      <c r="K44" s="59"/>
      <c r="L44" s="59"/>
    </row>
    <row r="45" spans="1:12" x14ac:dyDescent="0.35">
      <c r="A45" s="53">
        <f>'AMH Wrksht'!A45</f>
        <v>35</v>
      </c>
      <c r="B45" s="125" t="str">
        <f>'AMH Wrksht'!B45</f>
        <v>Outpatient - Group</v>
      </c>
      <c r="C45" s="55" t="str">
        <f>'AMH Wrksht'!F45</f>
        <v>Hours</v>
      </c>
      <c r="D45" s="244">
        <v>20.13</v>
      </c>
      <c r="E45" s="98"/>
      <c r="F45" s="99">
        <f>'AMH Wrksht'!R45</f>
        <v>0</v>
      </c>
      <c r="G45" s="100">
        <f t="shared" si="4"/>
        <v>0</v>
      </c>
      <c r="H45" s="103"/>
      <c r="I45" s="101">
        <f t="shared" ref="I45:I51" si="9">ROUND(G45-H45,2)</f>
        <v>0</v>
      </c>
      <c r="J45" s="172" t="str">
        <f t="shared" ref="J45:J51" si="10">IF(E45="","XXXXXXXXXX",ROUND(E45-H45,2))</f>
        <v>XXXXXXXXXX</v>
      </c>
      <c r="K45" s="103"/>
      <c r="L45" s="58">
        <f t="shared" ref="L45:L47" si="11">IF(D45="",0,K45/D45)</f>
        <v>0</v>
      </c>
    </row>
    <row r="46" spans="1:12" x14ac:dyDescent="0.35">
      <c r="A46" s="53">
        <f>'AMH Wrksht'!A46</f>
        <v>14</v>
      </c>
      <c r="B46" s="125" t="str">
        <f>'AMH Wrksht'!B46</f>
        <v>Outpatient - Individual</v>
      </c>
      <c r="C46" s="55" t="str">
        <f>'AMH Wrksht'!F46</f>
        <v>Hours</v>
      </c>
      <c r="D46" s="244">
        <v>80.510000000000005</v>
      </c>
      <c r="E46" s="98"/>
      <c r="F46" s="99">
        <f>'AMH Wrksht'!R46</f>
        <v>0</v>
      </c>
      <c r="G46" s="100">
        <f t="shared" si="4"/>
        <v>0</v>
      </c>
      <c r="H46" s="103"/>
      <c r="I46" s="101">
        <f t="shared" si="9"/>
        <v>0</v>
      </c>
      <c r="J46" s="172" t="str">
        <f t="shared" si="10"/>
        <v>XXXXXXXXXX</v>
      </c>
      <c r="K46" s="103"/>
      <c r="L46" s="58">
        <f t="shared" si="11"/>
        <v>0</v>
      </c>
    </row>
    <row r="47" spans="1:12" x14ac:dyDescent="0.35">
      <c r="A47" s="53">
        <f>'AMH Wrksht'!A47</f>
        <v>15</v>
      </c>
      <c r="B47" s="125" t="str">
        <f>'AMH Wrksht'!B47</f>
        <v>Outreach (Client Specific)</v>
      </c>
      <c r="C47" s="55" t="str">
        <f>'AMH Wrksht'!F47</f>
        <v>Hours</v>
      </c>
      <c r="D47" s="244">
        <v>52.41</v>
      </c>
      <c r="E47" s="98"/>
      <c r="F47" s="99">
        <f>'AMH Wrksht'!R47</f>
        <v>0</v>
      </c>
      <c r="G47" s="100">
        <f t="shared" si="4"/>
        <v>0</v>
      </c>
      <c r="H47" s="103"/>
      <c r="I47" s="101">
        <f t="shared" si="9"/>
        <v>0</v>
      </c>
      <c r="J47" s="172" t="str">
        <f t="shared" si="10"/>
        <v>XXXXXXXXXX</v>
      </c>
      <c r="K47" s="103"/>
      <c r="L47" s="58">
        <f t="shared" si="11"/>
        <v>0</v>
      </c>
    </row>
    <row r="48" spans="1:12" x14ac:dyDescent="0.35">
      <c r="A48" s="53">
        <f>'AMH Wrksht'!A48</f>
        <v>15</v>
      </c>
      <c r="B48" s="125" t="str">
        <f>'AMH Wrksht'!B48</f>
        <v>Outreach (Non-Client Specific)</v>
      </c>
      <c r="C48" s="55" t="str">
        <f>'AMH Wrksht'!F48</f>
        <v>Hours</v>
      </c>
      <c r="D48" s="244">
        <v>52.41</v>
      </c>
      <c r="E48" s="194"/>
      <c r="F48" s="99">
        <f>'AMH Wrksht'!R48</f>
        <v>0</v>
      </c>
      <c r="G48" s="170">
        <f t="shared" ref="G48" si="12">D48*F48</f>
        <v>0</v>
      </c>
      <c r="H48" s="196"/>
      <c r="I48" s="171">
        <f t="shared" si="9"/>
        <v>0</v>
      </c>
      <c r="J48" s="195" t="str">
        <f t="shared" ref="J48" si="13">IF(E48="","XXXXXXXXXX",ROUND(E48-H48,2))</f>
        <v>XXXXXXXXXX</v>
      </c>
      <c r="K48" s="196"/>
      <c r="L48" s="165">
        <f t="shared" ref="L48" si="14">IF(D48="",0,K48/D48)</f>
        <v>0</v>
      </c>
    </row>
    <row r="49" spans="1:12" x14ac:dyDescent="0.35">
      <c r="A49" s="53">
        <f>'AMH Wrksht'!A49</f>
        <v>47</v>
      </c>
      <c r="B49" s="125" t="str">
        <f>'AMH Wrksht'!B49</f>
        <v>Recovery Support - Group</v>
      </c>
      <c r="C49" s="55" t="str">
        <f>'AMH Wrksht'!F49</f>
        <v>Hours</v>
      </c>
      <c r="D49" s="244">
        <v>12.68</v>
      </c>
      <c r="E49" s="98"/>
      <c r="F49" s="99">
        <f>'AMH Wrksht'!R49</f>
        <v>0</v>
      </c>
      <c r="G49" s="100">
        <f t="shared" si="4"/>
        <v>0</v>
      </c>
      <c r="H49" s="103"/>
      <c r="I49" s="101">
        <f t="shared" si="9"/>
        <v>0</v>
      </c>
      <c r="J49" s="172" t="str">
        <f t="shared" si="10"/>
        <v>XXXXXXXXXX</v>
      </c>
      <c r="K49" s="103"/>
      <c r="L49" s="58">
        <f t="shared" ref="L49:L51" si="15">IF(D49="",0,K49/D49)</f>
        <v>0</v>
      </c>
    </row>
    <row r="50" spans="1:12" x14ac:dyDescent="0.35">
      <c r="A50" s="53">
        <f>'AMH Wrksht'!A50</f>
        <v>46</v>
      </c>
      <c r="B50" s="125" t="str">
        <f>'AMH Wrksht'!B50</f>
        <v>Recovery Support - Individual</v>
      </c>
      <c r="C50" s="55" t="str">
        <f>'AMH Wrksht'!F50</f>
        <v>Hours</v>
      </c>
      <c r="D50" s="244">
        <v>50.73</v>
      </c>
      <c r="E50" s="98"/>
      <c r="F50" s="99">
        <f>'AMH Wrksht'!R50</f>
        <v>0</v>
      </c>
      <c r="G50" s="100">
        <f t="shared" si="4"/>
        <v>0</v>
      </c>
      <c r="H50" s="103"/>
      <c r="I50" s="101">
        <f t="shared" si="9"/>
        <v>0</v>
      </c>
      <c r="J50" s="172" t="str">
        <f t="shared" si="10"/>
        <v>XXXXXXXXXX</v>
      </c>
      <c r="K50" s="103"/>
      <c r="L50" s="58">
        <f t="shared" si="15"/>
        <v>0</v>
      </c>
    </row>
    <row r="51" spans="1:12" hidden="1" x14ac:dyDescent="0.35">
      <c r="A51" s="53">
        <f>'AMH Wrksht'!A51</f>
        <v>22</v>
      </c>
      <c r="B51" s="125" t="str">
        <f>'AMH Wrksht'!B51</f>
        <v>Respite Services</v>
      </c>
      <c r="C51" s="55" t="str">
        <f>'AMH Wrksht'!F51</f>
        <v>Hours</v>
      </c>
      <c r="D51" s="193"/>
      <c r="E51" s="98"/>
      <c r="F51" s="99">
        <f>'AMH Wrksht'!R51</f>
        <v>0</v>
      </c>
      <c r="G51" s="100">
        <f t="shared" si="4"/>
        <v>0</v>
      </c>
      <c r="H51" s="103"/>
      <c r="I51" s="101">
        <f t="shared" si="9"/>
        <v>0</v>
      </c>
      <c r="J51" s="172" t="str">
        <f t="shared" si="10"/>
        <v>XXXXXXXXXX</v>
      </c>
      <c r="K51" s="103"/>
      <c r="L51" s="58">
        <f t="shared" si="15"/>
        <v>0</v>
      </c>
    </row>
    <row r="52" spans="1:12" hidden="1" x14ac:dyDescent="0.35">
      <c r="A52" s="53">
        <f>'AMH Wrksht'!A52</f>
        <v>0</v>
      </c>
      <c r="B52" s="125">
        <f>'AMH Wrksht'!B52</f>
        <v>0</v>
      </c>
      <c r="C52" s="55">
        <f>'AMH Wrksht'!F52</f>
        <v>0</v>
      </c>
      <c r="D52" s="244"/>
      <c r="E52" s="59"/>
      <c r="F52" s="59"/>
      <c r="G52" s="59"/>
      <c r="H52" s="59"/>
      <c r="I52" s="59"/>
      <c r="J52" s="59"/>
      <c r="K52" s="59"/>
      <c r="L52" s="59"/>
    </row>
    <row r="53" spans="1:12" x14ac:dyDescent="0.35">
      <c r="A53" s="53">
        <f>'AMH Wrksht'!A53</f>
        <v>25</v>
      </c>
      <c r="B53" s="125" t="str">
        <f>'AMH Wrksht'!B53</f>
        <v>Supported Employment</v>
      </c>
      <c r="C53" s="55" t="str">
        <f>'AMH Wrksht'!F53</f>
        <v>Hours</v>
      </c>
      <c r="D53" s="244">
        <v>56.3</v>
      </c>
      <c r="E53" s="98"/>
      <c r="F53" s="99">
        <f>'AMH Wrksht'!R53</f>
        <v>0</v>
      </c>
      <c r="G53" s="100">
        <f t="shared" si="4"/>
        <v>0</v>
      </c>
      <c r="H53" s="103"/>
      <c r="I53" s="101">
        <f>ROUND(G53-H53,2)</f>
        <v>0</v>
      </c>
      <c r="J53" s="172" t="str">
        <f t="shared" ref="J53:J54" si="16">IF(E53="","XXXXXXXXXX",ROUND(E53-H53,2))</f>
        <v>XXXXXXXXXX</v>
      </c>
      <c r="K53" s="103"/>
      <c r="L53" s="58">
        <f t="shared" ref="L53:L54" si="17">IF(D53="",0,K53/D53)</f>
        <v>0</v>
      </c>
    </row>
    <row r="54" spans="1:12" x14ac:dyDescent="0.35">
      <c r="A54" s="53">
        <f>'AMH Wrksht'!A54</f>
        <v>26</v>
      </c>
      <c r="B54" s="125" t="str">
        <f>'AMH Wrksht'!B54</f>
        <v>Supportive Housing/Living</v>
      </c>
      <c r="C54" s="55" t="str">
        <f>'AMH Wrksht'!F54</f>
        <v>Hours</v>
      </c>
      <c r="D54" s="244">
        <v>68.95</v>
      </c>
      <c r="E54" s="98"/>
      <c r="F54" s="99">
        <f>'AMH Wrksht'!R54</f>
        <v>0</v>
      </c>
      <c r="G54" s="100">
        <f t="shared" si="4"/>
        <v>0</v>
      </c>
      <c r="H54" s="103"/>
      <c r="I54" s="101">
        <f>ROUND(G54-H54,2)</f>
        <v>0</v>
      </c>
      <c r="J54" s="172" t="str">
        <f t="shared" si="16"/>
        <v>XXXXXXXXXX</v>
      </c>
      <c r="K54" s="103"/>
      <c r="L54" s="58">
        <f t="shared" si="17"/>
        <v>0</v>
      </c>
    </row>
    <row r="55" spans="1:12" x14ac:dyDescent="0.35">
      <c r="A55" s="53" t="str">
        <f>'AMH Wrksht'!A55</f>
        <v>TBD</v>
      </c>
      <c r="B55" s="125" t="str">
        <f>'AMH Wrksht'!B55</f>
        <v>Cost Reimbursement Expenses</v>
      </c>
      <c r="C55" s="55" t="str">
        <f>'AMH Wrksht'!F55</f>
        <v>TBD</v>
      </c>
      <c r="D55" s="59"/>
      <c r="E55" s="59"/>
      <c r="F55" s="59"/>
      <c r="G55" s="59"/>
      <c r="H55" s="59"/>
      <c r="I55" s="59"/>
      <c r="J55" s="59"/>
      <c r="K55" s="59"/>
      <c r="L55" s="59"/>
    </row>
    <row r="56" spans="1:12" x14ac:dyDescent="0.35">
      <c r="A56" s="53">
        <f>'AMH Wrksht'!A64</f>
        <v>0</v>
      </c>
      <c r="B56" s="125">
        <f>'AMH Wrksht'!B64</f>
        <v>0</v>
      </c>
      <c r="C56" s="136">
        <f>'AMH Wrksht'!F64</f>
        <v>0</v>
      </c>
      <c r="D56" s="97"/>
      <c r="E56" s="98"/>
      <c r="F56" s="99">
        <f>'AMH Wrksht'!R64</f>
        <v>0</v>
      </c>
      <c r="G56" s="100">
        <f t="shared" si="4"/>
        <v>0</v>
      </c>
      <c r="H56" s="103"/>
      <c r="I56" s="101">
        <f>ROUND(G56-H56,2)</f>
        <v>0</v>
      </c>
      <c r="J56" s="172" t="str">
        <f t="shared" ref="J56:J57" si="18">IF(E56="","XXXXXXXXXX",ROUND(E56-H56,2))</f>
        <v>XXXXXXXXXX</v>
      </c>
      <c r="K56" s="103"/>
      <c r="L56" s="58">
        <f t="shared" ref="L56:L57" si="19">IF(D56="",0,K56/D56)</f>
        <v>0</v>
      </c>
    </row>
    <row r="57" spans="1:12" x14ac:dyDescent="0.35">
      <c r="A57" s="53">
        <f>'AMH Wrksht'!A65</f>
        <v>0</v>
      </c>
      <c r="B57" s="125">
        <f>'AMH Wrksht'!B65</f>
        <v>0</v>
      </c>
      <c r="C57" s="136">
        <f>'AMH Wrksht'!F65</f>
        <v>0</v>
      </c>
      <c r="D57" s="97"/>
      <c r="E57" s="98"/>
      <c r="F57" s="99">
        <f>'AMH Wrksht'!R65</f>
        <v>0</v>
      </c>
      <c r="G57" s="100">
        <f t="shared" si="4"/>
        <v>0</v>
      </c>
      <c r="H57" s="103"/>
      <c r="I57" s="101">
        <f>ROUND(G57-H57,2)</f>
        <v>0</v>
      </c>
      <c r="J57" s="172" t="str">
        <f t="shared" si="18"/>
        <v>XXXXXXXXXX</v>
      </c>
      <c r="K57" s="103"/>
      <c r="L57" s="58">
        <f t="shared" si="19"/>
        <v>0</v>
      </c>
    </row>
    <row r="58" spans="1:12" ht="6.75" customHeight="1" x14ac:dyDescent="0.35">
      <c r="A58" s="64"/>
      <c r="B58" s="65"/>
      <c r="C58" s="65"/>
      <c r="D58" s="66"/>
      <c r="J58" s="104"/>
    </row>
    <row r="59" spans="1:12" s="131" customFormat="1" ht="15" customHeight="1" x14ac:dyDescent="0.35">
      <c r="A59" s="51"/>
      <c r="B59" s="52"/>
      <c r="C59" s="52"/>
      <c r="D59" s="115"/>
      <c r="E59" s="128"/>
      <c r="F59" s="129"/>
      <c r="G59" s="129"/>
      <c r="H59" s="129"/>
      <c r="I59" s="129"/>
      <c r="J59" s="130"/>
      <c r="K59" s="129"/>
      <c r="L59" s="129"/>
    </row>
    <row r="60" spans="1:12" s="131" customFormat="1" ht="15" customHeight="1" x14ac:dyDescent="0.35">
      <c r="A60" s="79"/>
      <c r="B60" s="79"/>
      <c r="C60" s="50"/>
      <c r="D60" s="79"/>
      <c r="E60" s="132"/>
      <c r="K60" s="133"/>
      <c r="L60" s="134"/>
    </row>
    <row r="61" spans="1:12" ht="16.5" customHeight="1" x14ac:dyDescent="0.35">
      <c r="A61" s="51"/>
      <c r="B61" s="52" t="s">
        <v>118</v>
      </c>
      <c r="C61" s="65"/>
      <c r="D61" s="66"/>
    </row>
    <row r="62" spans="1:12" x14ac:dyDescent="0.35">
      <c r="A62" s="53">
        <f>'AMH Wrksht'!A70</f>
        <v>3</v>
      </c>
      <c r="B62" s="125" t="str">
        <f>'AMH Wrksht'!B70</f>
        <v>Crisis Stabilization</v>
      </c>
      <c r="C62" s="55" t="str">
        <f>'AMH Wrksht'!F70</f>
        <v>Day</v>
      </c>
      <c r="D62" s="59"/>
      <c r="E62" s="59"/>
      <c r="F62" s="59"/>
      <c r="G62" s="59"/>
      <c r="H62" s="59"/>
      <c r="I62" s="59"/>
      <c r="J62" s="59"/>
      <c r="K62" s="59"/>
      <c r="L62" s="59"/>
    </row>
    <row r="63" spans="1:12" x14ac:dyDescent="0.35">
      <c r="A63" s="53">
        <f>'AMH Wrksht'!A71</f>
        <v>4</v>
      </c>
      <c r="B63" s="125" t="str">
        <f>'AMH Wrksht'!B71</f>
        <v>Crisis Support/Emergency - Client Specific</v>
      </c>
      <c r="C63" s="55" t="str">
        <f>'AMH Wrksht'!F71</f>
        <v>Hours</v>
      </c>
      <c r="D63" s="244">
        <v>303.67</v>
      </c>
      <c r="E63" s="98"/>
      <c r="F63" s="99">
        <f>'AMH Wrksht'!R71</f>
        <v>0</v>
      </c>
      <c r="G63" s="100">
        <f t="shared" ref="G63:G68" si="20">D63*F63</f>
        <v>0</v>
      </c>
      <c r="H63" s="103"/>
      <c r="I63" s="101">
        <f>ROUND(G63-H63,2)</f>
        <v>0</v>
      </c>
      <c r="J63" s="172" t="str">
        <f t="shared" ref="J63:J64" si="21">IF(E63="","XXXXXXXXXX",ROUND(E63-H63,2))</f>
        <v>XXXXXXXXXX</v>
      </c>
      <c r="K63" s="103"/>
      <c r="L63" s="58">
        <f t="shared" ref="L63:L64" si="22">IF(D63="",0,K63/D63)</f>
        <v>0</v>
      </c>
    </row>
    <row r="64" spans="1:12" x14ac:dyDescent="0.35">
      <c r="A64" s="53">
        <f>'AMH Wrksht'!A72</f>
        <v>4</v>
      </c>
      <c r="B64" s="125" t="str">
        <f>'AMH Wrksht'!B72</f>
        <v>Crisis Support/Emergency - Non-Client Specific</v>
      </c>
      <c r="C64" s="55" t="str">
        <f>'AMH Wrksht'!F72</f>
        <v>Hours</v>
      </c>
      <c r="D64" s="244">
        <v>303.67</v>
      </c>
      <c r="E64" s="98"/>
      <c r="F64" s="99">
        <f>'AMH Wrksht'!R72</f>
        <v>0</v>
      </c>
      <c r="G64" s="100">
        <f t="shared" si="20"/>
        <v>0</v>
      </c>
      <c r="H64" s="103"/>
      <c r="I64" s="101">
        <f>ROUND(G64-H64,2)</f>
        <v>0</v>
      </c>
      <c r="J64" s="172" t="str">
        <f t="shared" si="21"/>
        <v>XXXXXXXXXX</v>
      </c>
      <c r="K64" s="103"/>
      <c r="L64" s="58">
        <f t="shared" si="22"/>
        <v>0</v>
      </c>
    </row>
    <row r="65" spans="1:12" x14ac:dyDescent="0.35">
      <c r="A65" s="53">
        <f>'AMH Wrksht'!A73</f>
        <v>9</v>
      </c>
      <c r="B65" s="125" t="str">
        <f>'AMH Wrksht'!B73</f>
        <v>Inpatient</v>
      </c>
      <c r="C65" s="55" t="str">
        <f>'AMH Wrksht'!F73</f>
        <v>Days</v>
      </c>
      <c r="D65" s="59"/>
      <c r="E65" s="59"/>
      <c r="F65" s="59"/>
      <c r="G65" s="59"/>
      <c r="H65" s="59"/>
      <c r="I65" s="59"/>
      <c r="J65" s="59"/>
      <c r="K65" s="59"/>
      <c r="L65" s="59"/>
    </row>
    <row r="66" spans="1:12" hidden="1" x14ac:dyDescent="0.35">
      <c r="A66" s="53">
        <f>'AMH Wrksht'!A74</f>
        <v>39</v>
      </c>
      <c r="B66" s="125" t="str">
        <f>'AMH Wrksht'!B74</f>
        <v>Short-term Residential Treatment</v>
      </c>
      <c r="C66" s="55" t="str">
        <f>'AMH Wrksht'!F74</f>
        <v>Days</v>
      </c>
      <c r="D66" s="59"/>
      <c r="E66" s="59"/>
      <c r="F66" s="59"/>
      <c r="G66" s="59"/>
      <c r="H66" s="59"/>
      <c r="I66" s="59"/>
      <c r="J66" s="59"/>
      <c r="K66" s="59"/>
      <c r="L66" s="59"/>
    </row>
    <row r="67" spans="1:12" x14ac:dyDescent="0.35">
      <c r="A67" s="53">
        <f>'AMH Wrksht'!A75</f>
        <v>0</v>
      </c>
      <c r="B67" s="125">
        <f>'AMH Wrksht'!B75</f>
        <v>0</v>
      </c>
      <c r="C67" s="136">
        <f>'AMH Wrksht'!F75</f>
        <v>0</v>
      </c>
      <c r="D67" s="97"/>
      <c r="E67" s="98"/>
      <c r="F67" s="99">
        <f>'AMH Wrksht'!R75</f>
        <v>0</v>
      </c>
      <c r="G67" s="100">
        <f t="shared" si="20"/>
        <v>0</v>
      </c>
      <c r="H67" s="103"/>
      <c r="I67" s="101">
        <f>ROUND(G67-H67,2)</f>
        <v>0</v>
      </c>
      <c r="J67" s="172" t="str">
        <f t="shared" ref="J67:J68" si="23">IF(E67="","XXXXXXXXXX",ROUND(E67-H67,2))</f>
        <v>XXXXXXXXXX</v>
      </c>
      <c r="K67" s="103"/>
      <c r="L67" s="58">
        <f t="shared" ref="L67:L68" si="24">IF(D67="",0,K67/D67)</f>
        <v>0</v>
      </c>
    </row>
    <row r="68" spans="1:12" x14ac:dyDescent="0.35">
      <c r="A68" s="53">
        <f>'AMH Wrksht'!A76</f>
        <v>0</v>
      </c>
      <c r="B68" s="125">
        <f>'AMH Wrksht'!B76</f>
        <v>0</v>
      </c>
      <c r="C68" s="136">
        <f>'AMH Wrksht'!F76</f>
        <v>0</v>
      </c>
      <c r="D68" s="97"/>
      <c r="E68" s="98"/>
      <c r="F68" s="99">
        <f>'AMH Wrksht'!R76</f>
        <v>0</v>
      </c>
      <c r="G68" s="100">
        <f t="shared" si="20"/>
        <v>0</v>
      </c>
      <c r="H68" s="103"/>
      <c r="I68" s="101">
        <f>ROUND(G68-H68,2)</f>
        <v>0</v>
      </c>
      <c r="J68" s="172" t="str">
        <f t="shared" si="23"/>
        <v>XXXXXXXXXX</v>
      </c>
      <c r="K68" s="103"/>
      <c r="L68" s="58">
        <f t="shared" si="24"/>
        <v>0</v>
      </c>
    </row>
    <row r="69" spans="1:12" ht="6.75" customHeight="1" x14ac:dyDescent="0.35">
      <c r="A69" s="64"/>
      <c r="B69" s="65"/>
      <c r="C69" s="65"/>
      <c r="D69" s="66"/>
      <c r="J69" s="104"/>
    </row>
    <row r="70" spans="1:12" s="131" customFormat="1" ht="15" customHeight="1" x14ac:dyDescent="0.35">
      <c r="A70" s="51"/>
      <c r="B70" s="52"/>
      <c r="C70" s="52"/>
      <c r="D70" s="115"/>
      <c r="E70" s="128"/>
      <c r="F70" s="129"/>
      <c r="G70" s="129"/>
      <c r="H70" s="129"/>
      <c r="I70" s="129"/>
      <c r="J70" s="130"/>
      <c r="K70" s="129"/>
      <c r="L70" s="129"/>
    </row>
    <row r="71" spans="1:12" s="131" customFormat="1" ht="15" customHeight="1" x14ac:dyDescent="0.35">
      <c r="A71" s="79"/>
      <c r="B71" s="79"/>
      <c r="C71" s="50"/>
      <c r="D71" s="79"/>
      <c r="E71" s="132"/>
      <c r="K71" s="133"/>
      <c r="L71" s="134"/>
    </row>
    <row r="72" spans="1:12" ht="16.5" customHeight="1" x14ac:dyDescent="0.35">
      <c r="A72" s="51"/>
      <c r="B72" s="52" t="s">
        <v>125</v>
      </c>
      <c r="C72" s="65"/>
      <c r="D72" s="66"/>
    </row>
    <row r="73" spans="1:12" x14ac:dyDescent="0.35">
      <c r="A73" s="53">
        <f>'AMH Wrksht'!A81</f>
        <v>30</v>
      </c>
      <c r="B73" s="125" t="str">
        <f>'AMH Wrksht'!B81</f>
        <v>Information and Referral</v>
      </c>
      <c r="C73" s="55" t="str">
        <f>'AMH Wrksht'!F81</f>
        <v>Hours</v>
      </c>
      <c r="D73" s="59"/>
      <c r="E73" s="59"/>
      <c r="F73" s="59"/>
      <c r="G73" s="59"/>
      <c r="H73" s="59"/>
      <c r="I73" s="59"/>
      <c r="J73" s="59"/>
      <c r="K73" s="59"/>
      <c r="L73" s="59"/>
    </row>
    <row r="74" spans="1:12" x14ac:dyDescent="0.35">
      <c r="A74" s="53">
        <f>'AMH Wrksht'!A82</f>
        <v>48</v>
      </c>
      <c r="B74" s="125" t="str">
        <f>'AMH Wrksht'!B82</f>
        <v>Prevention - Indicated</v>
      </c>
      <c r="C74" s="55" t="str">
        <f>'AMH Wrksht'!F82</f>
        <v>Hours</v>
      </c>
      <c r="D74" s="244">
        <v>59.97</v>
      </c>
      <c r="E74" s="98"/>
      <c r="F74" s="99">
        <f>'AMH Wrksht'!R82</f>
        <v>0</v>
      </c>
      <c r="G74" s="100">
        <f t="shared" ref="G74:G80" si="25">D74*F74</f>
        <v>0</v>
      </c>
      <c r="H74" s="103"/>
      <c r="I74" s="101">
        <f>ROUND(G74-H74,2)</f>
        <v>0</v>
      </c>
      <c r="J74" s="172" t="str">
        <f t="shared" ref="J74:J79" si="26">IF(E74="","XXXXXXXXXX",ROUND(E74-H74,2))</f>
        <v>XXXXXXXXXX</v>
      </c>
      <c r="K74" s="103"/>
      <c r="L74" s="58">
        <f t="shared" ref="L74:L80" si="27">IF(D74="",0,K74/D74)</f>
        <v>0</v>
      </c>
    </row>
    <row r="75" spans="1:12" s="185" customFormat="1" x14ac:dyDescent="0.35">
      <c r="A75" s="249">
        <f>'AMH Wrksht'!A83</f>
        <v>49</v>
      </c>
      <c r="B75" s="176" t="str">
        <f>'AMH Wrksht'!B83</f>
        <v>Prevention - Selective - Client Specific Form</v>
      </c>
      <c r="C75" s="251" t="str">
        <f>'AMH Wrksht'!F83</f>
        <v>Hours</v>
      </c>
      <c r="D75" s="244">
        <v>59.97</v>
      </c>
      <c r="E75" s="194"/>
      <c r="F75" s="99">
        <f>'AMH Wrksht'!R83</f>
        <v>0</v>
      </c>
      <c r="G75" s="170">
        <f t="shared" ref="G75" si="28">D75*F75</f>
        <v>0</v>
      </c>
      <c r="H75" s="196"/>
      <c r="I75" s="171">
        <f t="shared" ref="I75" si="29">ROUND(G75-H75,2)</f>
        <v>0</v>
      </c>
      <c r="J75" s="195" t="str">
        <f t="shared" ref="J75" si="30">IF(E75="","XXXXXXXXXX",ROUND(E75-H75,2))</f>
        <v>XXXXXXXXXX</v>
      </c>
      <c r="K75" s="196"/>
      <c r="L75" s="165">
        <f t="shared" ref="L75" si="31">IF(D75="",0,K75/D75)</f>
        <v>0</v>
      </c>
    </row>
    <row r="76" spans="1:12" s="185" customFormat="1" x14ac:dyDescent="0.35">
      <c r="A76" s="249">
        <f>'AMH Wrksht'!A84</f>
        <v>49</v>
      </c>
      <c r="B76" s="176" t="str">
        <f>'AMH Wrksht'!B84</f>
        <v>Prevention - Selective - Non-Client Specific</v>
      </c>
      <c r="C76" s="251" t="str">
        <f>'AMH Wrksht'!F84</f>
        <v>Hours</v>
      </c>
      <c r="D76" s="59"/>
      <c r="E76" s="59"/>
      <c r="F76" s="59"/>
      <c r="G76" s="59"/>
      <c r="H76" s="59"/>
      <c r="I76" s="59"/>
      <c r="J76" s="59"/>
      <c r="K76" s="59"/>
      <c r="L76" s="59"/>
    </row>
    <row r="77" spans="1:12" s="185" customFormat="1" x14ac:dyDescent="0.35">
      <c r="A77" s="249">
        <f>'AMH Wrksht'!A85</f>
        <v>50</v>
      </c>
      <c r="B77" s="176" t="str">
        <f>'AMH Wrksht'!B85</f>
        <v>Prevention - Universal Direct</v>
      </c>
      <c r="C77" s="251" t="str">
        <f>'AMH Wrksht'!F85</f>
        <v>Hours</v>
      </c>
      <c r="D77" s="59"/>
      <c r="E77" s="59"/>
      <c r="F77" s="59"/>
      <c r="G77" s="59"/>
      <c r="H77" s="59"/>
      <c r="I77" s="59"/>
      <c r="J77" s="59"/>
      <c r="K77" s="59"/>
      <c r="L77" s="59"/>
    </row>
    <row r="78" spans="1:12" s="185" customFormat="1" x14ac:dyDescent="0.35">
      <c r="A78" s="249">
        <f>'AMH Wrksht'!A86</f>
        <v>51</v>
      </c>
      <c r="B78" s="176" t="str">
        <f>'AMH Wrksht'!B86</f>
        <v>Prevention - Universal Indirect</v>
      </c>
      <c r="C78" s="251" t="str">
        <f>'AMH Wrksht'!F86</f>
        <v>Hours</v>
      </c>
      <c r="D78" s="59"/>
      <c r="E78" s="59"/>
      <c r="F78" s="59"/>
      <c r="G78" s="59"/>
      <c r="H78" s="59"/>
      <c r="I78" s="59"/>
      <c r="J78" s="59"/>
      <c r="K78" s="59"/>
      <c r="L78" s="59"/>
    </row>
    <row r="79" spans="1:12" x14ac:dyDescent="0.35">
      <c r="A79" s="53">
        <f>'AMH Wrksht'!A87</f>
        <v>0</v>
      </c>
      <c r="B79" s="125">
        <f>'AMH Wrksht'!B87</f>
        <v>0</v>
      </c>
      <c r="C79" s="136">
        <f>'AMH Wrksht'!F87</f>
        <v>0</v>
      </c>
      <c r="D79" s="97"/>
      <c r="E79" s="98"/>
      <c r="F79" s="99">
        <f>'AMH Wrksht'!R87</f>
        <v>0</v>
      </c>
      <c r="G79" s="100">
        <f t="shared" si="25"/>
        <v>0</v>
      </c>
      <c r="H79" s="103"/>
      <c r="I79" s="101">
        <f>ROUND(G79-H79,2)</f>
        <v>0</v>
      </c>
      <c r="J79" s="172" t="str">
        <f t="shared" si="26"/>
        <v>XXXXXXXXXX</v>
      </c>
      <c r="K79" s="103"/>
      <c r="L79" s="58">
        <f t="shared" si="27"/>
        <v>0</v>
      </c>
    </row>
    <row r="80" spans="1:12" x14ac:dyDescent="0.35">
      <c r="A80" s="53">
        <f>'AMH Wrksht'!A88</f>
        <v>0</v>
      </c>
      <c r="B80" s="125">
        <f>'AMH Wrksht'!B88</f>
        <v>0</v>
      </c>
      <c r="C80" s="136">
        <f>'AMH Wrksht'!F88</f>
        <v>0</v>
      </c>
      <c r="D80" s="97"/>
      <c r="E80" s="98"/>
      <c r="F80" s="99">
        <f>'AMH Wrksht'!R88</f>
        <v>0</v>
      </c>
      <c r="G80" s="100">
        <f t="shared" si="25"/>
        <v>0</v>
      </c>
      <c r="H80" s="103"/>
      <c r="I80" s="101">
        <f>ROUND(G80-H80,2)</f>
        <v>0</v>
      </c>
      <c r="J80" s="102" t="str">
        <f>IF(E80="","XXXXXXXXXX",ROUND(E80-H80,2))</f>
        <v>XXXXXXXXXX</v>
      </c>
      <c r="K80" s="103"/>
      <c r="L80" s="58">
        <f t="shared" si="27"/>
        <v>0</v>
      </c>
    </row>
    <row r="81" spans="1:12" ht="6.75" customHeight="1" x14ac:dyDescent="0.35">
      <c r="A81" s="64"/>
      <c r="B81" s="65"/>
      <c r="C81" s="65"/>
      <c r="D81" s="66"/>
      <c r="J81" s="104"/>
    </row>
    <row r="82" spans="1:12" s="131" customFormat="1" ht="15" customHeight="1" x14ac:dyDescent="0.35">
      <c r="A82" s="79"/>
      <c r="B82" s="79"/>
      <c r="C82" s="50"/>
      <c r="D82" s="79"/>
      <c r="E82" s="132"/>
      <c r="K82" s="133"/>
      <c r="L82" s="134"/>
    </row>
    <row r="83" spans="1:12" ht="16.5" customHeight="1" x14ac:dyDescent="0.35">
      <c r="A83" s="51"/>
      <c r="B83" s="52"/>
      <c r="C83" s="65"/>
      <c r="D83" s="66"/>
    </row>
    <row r="84" spans="1:12" ht="5.25" customHeight="1" x14ac:dyDescent="0.35">
      <c r="A84" s="64"/>
      <c r="B84" s="65"/>
      <c r="C84" s="65"/>
      <c r="D84" s="66"/>
      <c r="J84" s="104"/>
    </row>
    <row r="85" spans="1:12" ht="15" thickBot="1" x14ac:dyDescent="0.4">
      <c r="A85" s="105" t="s">
        <v>153</v>
      </c>
      <c r="B85" s="106" t="s">
        <v>154</v>
      </c>
      <c r="C85" s="106"/>
      <c r="D85" s="107"/>
      <c r="E85" s="108"/>
      <c r="F85" s="109">
        <f>SUM(F14:F84)</f>
        <v>0</v>
      </c>
      <c r="G85" s="135">
        <f>SUM(G14:G84)</f>
        <v>0</v>
      </c>
      <c r="H85" s="135">
        <f>SUM(H14:H84)</f>
        <v>0</v>
      </c>
      <c r="I85" s="135">
        <f>SUM(I14:I84)</f>
        <v>0</v>
      </c>
      <c r="J85" s="174">
        <f>ROUND(E85-H85,2)</f>
        <v>0</v>
      </c>
      <c r="K85" s="111">
        <f>SUM(K14:K84)</f>
        <v>0</v>
      </c>
      <c r="L85" s="109">
        <f>SUM(L14:L84)</f>
        <v>0</v>
      </c>
    </row>
    <row r="86" spans="1:12" ht="15" thickBot="1" x14ac:dyDescent="0.4">
      <c r="A86" s="64"/>
      <c r="B86" s="65"/>
      <c r="C86" s="65"/>
      <c r="D86" s="66"/>
      <c r="E86" s="112" t="str">
        <f>IF((SUM(E14:E84))&gt;E85,"Please check funding above","")</f>
        <v/>
      </c>
      <c r="K86" s="113">
        <f>MIN(J85,I85)</f>
        <v>0</v>
      </c>
      <c r="L86" s="114" t="s">
        <v>147</v>
      </c>
    </row>
    <row r="87" spans="1:12" x14ac:dyDescent="0.35">
      <c r="A87" s="64"/>
      <c r="B87" s="65"/>
      <c r="C87" s="65"/>
      <c r="D87" s="66"/>
    </row>
    <row r="88" spans="1:12" ht="15.5" x14ac:dyDescent="0.35">
      <c r="A88" s="18" t="s">
        <v>33</v>
      </c>
      <c r="B88" s="19"/>
      <c r="C88" s="19"/>
      <c r="D88" s="19"/>
      <c r="E88" s="19"/>
      <c r="F88" s="19"/>
      <c r="G88" s="19"/>
      <c r="H88" s="19"/>
      <c r="I88" s="19"/>
      <c r="J88" s="67"/>
      <c r="K88" s="68"/>
      <c r="L88" s="69"/>
    </row>
    <row r="89" spans="1:12" ht="29.25" customHeight="1" x14ac:dyDescent="0.35">
      <c r="A89"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9" s="348"/>
      <c r="C89" s="348"/>
      <c r="D89" s="348"/>
      <c r="E89" s="348"/>
      <c r="F89" s="348"/>
      <c r="G89" s="348"/>
      <c r="H89" s="348"/>
      <c r="I89" s="348"/>
      <c r="J89" s="348"/>
      <c r="K89" s="348"/>
      <c r="L89" s="349"/>
    </row>
    <row r="90" spans="1:12" ht="15.5" x14ac:dyDescent="0.35">
      <c r="A90"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0" s="21"/>
      <c r="C90" s="21"/>
      <c r="D90" s="21"/>
      <c r="E90" s="21"/>
      <c r="F90" s="21"/>
      <c r="G90" s="21"/>
      <c r="H90" s="21"/>
      <c r="I90" s="21"/>
      <c r="J90" s="22"/>
      <c r="K90" s="23"/>
      <c r="L90" s="70"/>
    </row>
    <row r="91" spans="1:12" ht="15.5" x14ac:dyDescent="0.35">
      <c r="A91" s="24" t="str">
        <f>Master!$B$32</f>
        <v>By signing this report, I certify that, at time of submission, "YTD Units", "YTD Earnings", "YTD Paid Amounts", and "Amount Due" takes into consideration that DCF is the payer of last resort and do not include units that can be billed to other funding sources.</v>
      </c>
      <c r="B91" s="21"/>
      <c r="C91" s="21"/>
      <c r="D91" s="21"/>
      <c r="E91" s="21"/>
      <c r="F91" s="21"/>
      <c r="G91" s="21"/>
      <c r="H91" s="21"/>
      <c r="I91" s="21"/>
      <c r="J91" s="22"/>
      <c r="K91" s="23"/>
      <c r="L91" s="70"/>
    </row>
    <row r="92" spans="1:12" ht="15.5" x14ac:dyDescent="0.35">
      <c r="A92" s="24"/>
      <c r="B92" s="25"/>
      <c r="C92" s="25"/>
      <c r="D92" s="25"/>
      <c r="E92" s="25"/>
      <c r="F92" s="25"/>
      <c r="G92" s="25"/>
      <c r="H92" s="25"/>
      <c r="I92" s="25"/>
      <c r="J92" s="22"/>
      <c r="K92" s="23"/>
      <c r="L92" s="70"/>
    </row>
    <row r="93" spans="1:12" ht="15.5" x14ac:dyDescent="0.35">
      <c r="A93" s="332">
        <f>Master!$B$35</f>
        <v>0</v>
      </c>
      <c r="B93" s="333"/>
      <c r="C93" s="71"/>
      <c r="D93" s="333">
        <f>Master!$E$35</f>
        <v>0</v>
      </c>
      <c r="E93" s="333"/>
      <c r="F93" s="71"/>
      <c r="G93" s="72">
        <f>Master!$G$35</f>
        <v>0</v>
      </c>
      <c r="H93" s="21"/>
      <c r="I93" s="21"/>
      <c r="J93" s="22"/>
      <c r="K93" s="23"/>
      <c r="L93" s="70"/>
    </row>
    <row r="94" spans="1:12" ht="15.5" x14ac:dyDescent="0.35">
      <c r="A94" s="73" t="s">
        <v>34</v>
      </c>
      <c r="B94" s="74"/>
      <c r="C94" s="31"/>
      <c r="D94" s="30" t="s">
        <v>35</v>
      </c>
      <c r="E94" s="31"/>
      <c r="F94" s="75"/>
      <c r="G94" s="30" t="s">
        <v>36</v>
      </c>
      <c r="H94" s="75"/>
      <c r="I94" s="75"/>
      <c r="J94" s="76"/>
      <c r="K94" s="77"/>
      <c r="L94" s="78"/>
    </row>
    <row r="95" spans="1:12" x14ac:dyDescent="0.35">
      <c r="A95" s="64"/>
      <c r="B95" s="66"/>
      <c r="C95" s="66"/>
      <c r="D95" s="66"/>
    </row>
    <row r="96" spans="1:12" x14ac:dyDescent="0.35">
      <c r="A96" s="64"/>
      <c r="B96" s="66"/>
      <c r="C96" s="66"/>
      <c r="D96" s="66"/>
    </row>
    <row r="97" spans="1:4" x14ac:dyDescent="0.35">
      <c r="A97" s="64"/>
      <c r="B97" s="66"/>
      <c r="C97" s="66"/>
      <c r="D97" s="66"/>
    </row>
    <row r="98" spans="1:4" x14ac:dyDescent="0.35">
      <c r="A98" s="64"/>
      <c r="B98" s="65"/>
      <c r="C98" s="65"/>
      <c r="D98" s="66"/>
    </row>
    <row r="99" spans="1:4" x14ac:dyDescent="0.35">
      <c r="A99" s="64"/>
      <c r="B99" s="65"/>
      <c r="C99" s="65"/>
      <c r="D99" s="66"/>
    </row>
    <row r="100" spans="1:4" x14ac:dyDescent="0.35">
      <c r="A100" s="64"/>
      <c r="B100" s="65"/>
      <c r="C100" s="65"/>
      <c r="D100" s="66"/>
    </row>
    <row r="101" spans="1:4" x14ac:dyDescent="0.35">
      <c r="A101" s="64"/>
      <c r="B101" s="65"/>
      <c r="C101" s="65"/>
      <c r="D101" s="66"/>
    </row>
    <row r="102" spans="1:4" x14ac:dyDescent="0.35">
      <c r="A102" s="64"/>
      <c r="B102" s="65"/>
      <c r="C102" s="65"/>
      <c r="D102" s="66"/>
    </row>
    <row r="103" spans="1:4" x14ac:dyDescent="0.35">
      <c r="A103" s="64"/>
      <c r="B103" s="66"/>
      <c r="C103" s="66"/>
      <c r="D103" s="66"/>
    </row>
    <row r="104" spans="1:4" x14ac:dyDescent="0.35">
      <c r="A104" s="64"/>
      <c r="B104" s="66"/>
      <c r="C104" s="66"/>
    </row>
    <row r="105" spans="1:4" x14ac:dyDescent="0.35">
      <c r="A105" s="64"/>
      <c r="B105" s="66"/>
      <c r="C105" s="66"/>
    </row>
    <row r="106" spans="1:4" x14ac:dyDescent="0.35">
      <c r="A106" s="64"/>
      <c r="B106" s="66"/>
      <c r="C106" s="66"/>
    </row>
    <row r="107" spans="1:4" x14ac:dyDescent="0.35">
      <c r="A107" s="64"/>
      <c r="B107" s="65"/>
      <c r="C107" s="66"/>
    </row>
    <row r="108" spans="1:4" x14ac:dyDescent="0.35">
      <c r="A108" s="64"/>
      <c r="B108" s="65"/>
      <c r="C108" s="66"/>
    </row>
    <row r="109" spans="1:4" x14ac:dyDescent="0.35">
      <c r="A109" s="64"/>
      <c r="B109" s="65"/>
      <c r="C109" s="66"/>
    </row>
    <row r="110" spans="1:4" x14ac:dyDescent="0.35">
      <c r="A110" s="64"/>
      <c r="B110" s="65"/>
      <c r="C110" s="66"/>
    </row>
    <row r="111" spans="1:4" x14ac:dyDescent="0.35">
      <c r="A111" s="64"/>
      <c r="B111" s="65"/>
      <c r="C111" s="66"/>
    </row>
    <row r="112" spans="1:4" x14ac:dyDescent="0.35">
      <c r="A112" s="64"/>
      <c r="B112" s="65"/>
      <c r="C112" s="66"/>
    </row>
    <row r="113" spans="1:3" x14ac:dyDescent="0.35">
      <c r="A113" s="120"/>
      <c r="B113" s="66"/>
      <c r="C113" s="66"/>
    </row>
    <row r="114" spans="1:3" x14ac:dyDescent="0.35">
      <c r="A114" s="79"/>
      <c r="B114" s="80"/>
      <c r="C114" s="80"/>
    </row>
    <row r="115" spans="1:3" x14ac:dyDescent="0.35">
      <c r="A115" s="64"/>
      <c r="B115" s="65"/>
      <c r="C115" s="66"/>
    </row>
    <row r="116" spans="1:3" x14ac:dyDescent="0.35">
      <c r="A116" s="64"/>
      <c r="B116" s="65"/>
      <c r="C116" s="66"/>
    </row>
    <row r="117" spans="1:3" x14ac:dyDescent="0.35">
      <c r="A117" s="64"/>
      <c r="B117" s="65"/>
      <c r="C117" s="66"/>
    </row>
    <row r="118" spans="1:3" x14ac:dyDescent="0.35">
      <c r="A118" s="64"/>
      <c r="B118" s="65"/>
      <c r="C118" s="66"/>
    </row>
    <row r="119" spans="1:3" x14ac:dyDescent="0.35">
      <c r="A119" s="64"/>
      <c r="B119" s="65"/>
      <c r="C119" s="66"/>
    </row>
    <row r="120" spans="1:3" x14ac:dyDescent="0.35">
      <c r="A120" s="64"/>
      <c r="B120" s="65"/>
      <c r="C120" s="66"/>
    </row>
    <row r="121" spans="1:3" x14ac:dyDescent="0.35">
      <c r="A121" s="81"/>
      <c r="B121" s="65"/>
      <c r="C121" s="65"/>
    </row>
    <row r="122" spans="1:3" x14ac:dyDescent="0.35">
      <c r="A122" s="79"/>
      <c r="B122" s="80"/>
      <c r="C122" s="80"/>
    </row>
    <row r="123" spans="1:3" x14ac:dyDescent="0.35">
      <c r="A123" s="64"/>
      <c r="B123" s="65"/>
      <c r="C123" s="66"/>
    </row>
    <row r="124" spans="1:3" x14ac:dyDescent="0.35">
      <c r="A124" s="64"/>
      <c r="B124" s="65"/>
      <c r="C124" s="66"/>
    </row>
    <row r="125" spans="1:3" x14ac:dyDescent="0.35">
      <c r="A125" s="64"/>
      <c r="B125" s="65"/>
      <c r="C125" s="66"/>
    </row>
    <row r="126" spans="1:3" x14ac:dyDescent="0.35">
      <c r="A126" s="64"/>
      <c r="B126" s="65"/>
      <c r="C126" s="66"/>
    </row>
    <row r="127" spans="1:3" x14ac:dyDescent="0.35">
      <c r="A127" s="64"/>
      <c r="B127" s="65"/>
      <c r="C127" s="66"/>
    </row>
    <row r="128" spans="1:3" x14ac:dyDescent="0.35">
      <c r="A128" s="64"/>
      <c r="B128" s="65"/>
      <c r="C128" s="66"/>
    </row>
    <row r="129" spans="1:3" x14ac:dyDescent="0.35">
      <c r="A129" s="79"/>
      <c r="B129" s="66"/>
      <c r="C129" s="66"/>
    </row>
    <row r="130" spans="1:3" x14ac:dyDescent="0.35">
      <c r="A130" s="79"/>
      <c r="B130" s="80"/>
      <c r="C130" s="80"/>
    </row>
    <row r="131" spans="1:3" x14ac:dyDescent="0.35">
      <c r="A131" s="64"/>
      <c r="B131" s="65"/>
      <c r="C131" s="66"/>
    </row>
    <row r="132" spans="1:3" x14ac:dyDescent="0.35">
      <c r="A132" s="64"/>
      <c r="B132" s="65"/>
      <c r="C132" s="66"/>
    </row>
    <row r="133" spans="1:3" x14ac:dyDescent="0.35">
      <c r="A133" s="79"/>
      <c r="B133" s="66"/>
      <c r="C133" s="66"/>
    </row>
    <row r="134" spans="1:3" x14ac:dyDescent="0.35">
      <c r="A134" s="79"/>
      <c r="B134" s="80"/>
      <c r="C134" s="80"/>
    </row>
    <row r="135" spans="1:3" x14ac:dyDescent="0.35">
      <c r="A135" s="64"/>
      <c r="B135" s="65"/>
      <c r="C135" s="66"/>
    </row>
    <row r="136" spans="1:3" x14ac:dyDescent="0.35">
      <c r="A136" s="64"/>
      <c r="B136" s="65"/>
      <c r="C136" s="66"/>
    </row>
    <row r="137" spans="1:3" x14ac:dyDescent="0.35">
      <c r="A137" s="64"/>
      <c r="B137" s="65"/>
      <c r="C137" s="66"/>
    </row>
    <row r="138" spans="1:3" x14ac:dyDescent="0.35">
      <c r="A138" s="64"/>
      <c r="B138" s="65"/>
      <c r="C138" s="66"/>
    </row>
    <row r="139" spans="1:3" x14ac:dyDescent="0.35">
      <c r="A139" s="64"/>
      <c r="B139" s="65"/>
      <c r="C139" s="66"/>
    </row>
    <row r="140" spans="1:3" x14ac:dyDescent="0.35">
      <c r="A140" s="64"/>
      <c r="B140" s="65"/>
      <c r="C140" s="65"/>
    </row>
    <row r="141" spans="1:3" x14ac:dyDescent="0.35">
      <c r="A141" s="82"/>
      <c r="B141" s="121"/>
      <c r="C141" s="80"/>
    </row>
    <row r="142" spans="1:3" x14ac:dyDescent="0.35">
      <c r="A142" s="82"/>
      <c r="B142" s="80"/>
      <c r="C142" s="80"/>
    </row>
    <row r="143" spans="1:3" x14ac:dyDescent="0.35">
      <c r="A143" s="64"/>
      <c r="B143" s="65"/>
      <c r="C143" s="66"/>
    </row>
    <row r="144" spans="1:3" x14ac:dyDescent="0.35">
      <c r="A144" s="64"/>
      <c r="B144" s="65"/>
      <c r="C144" s="66"/>
    </row>
    <row r="145" spans="1:3" x14ac:dyDescent="0.35">
      <c r="A145" s="64"/>
      <c r="B145" s="66"/>
      <c r="C145" s="66"/>
    </row>
    <row r="146" spans="1:3" x14ac:dyDescent="0.35">
      <c r="A146" s="64"/>
      <c r="B146" s="65"/>
      <c r="C146" s="66"/>
    </row>
    <row r="147" spans="1:3" x14ac:dyDescent="0.35">
      <c r="A147" s="64"/>
      <c r="B147" s="65"/>
      <c r="C147" s="66"/>
    </row>
    <row r="148" spans="1:3" x14ac:dyDescent="0.35">
      <c r="A148" s="64"/>
      <c r="B148" s="65"/>
      <c r="C148" s="66"/>
    </row>
    <row r="149" spans="1:3" x14ac:dyDescent="0.35">
      <c r="A149" s="64"/>
      <c r="B149" s="66"/>
      <c r="C149" s="66"/>
    </row>
    <row r="150" spans="1:3" x14ac:dyDescent="0.35">
      <c r="A150" s="64"/>
      <c r="B150" s="66"/>
      <c r="C150" s="66"/>
    </row>
    <row r="151" spans="1:3" x14ac:dyDescent="0.35">
      <c r="A151" s="64"/>
      <c r="B151" s="66"/>
      <c r="C151" s="66"/>
    </row>
    <row r="152" spans="1:3" x14ac:dyDescent="0.35">
      <c r="A152" s="64"/>
      <c r="B152" s="66"/>
      <c r="C152" s="66"/>
    </row>
    <row r="153" spans="1:3" x14ac:dyDescent="0.35">
      <c r="A153" s="64"/>
      <c r="B153" s="65"/>
      <c r="C153" s="66"/>
    </row>
    <row r="154" spans="1:3" x14ac:dyDescent="0.35">
      <c r="A154" s="64"/>
      <c r="B154" s="65"/>
      <c r="C154" s="66"/>
    </row>
    <row r="155" spans="1:3" x14ac:dyDescent="0.35">
      <c r="A155" s="64"/>
      <c r="B155" s="65"/>
      <c r="C155" s="66"/>
    </row>
    <row r="156" spans="1:3" x14ac:dyDescent="0.35">
      <c r="A156" s="64"/>
      <c r="B156" s="65"/>
      <c r="C156" s="66"/>
    </row>
    <row r="157" spans="1:3" x14ac:dyDescent="0.35">
      <c r="A157" s="64"/>
      <c r="B157" s="66"/>
      <c r="C157" s="66"/>
    </row>
    <row r="158" spans="1:3" x14ac:dyDescent="0.35">
      <c r="A158" s="64"/>
      <c r="B158" s="66"/>
      <c r="C158" s="66"/>
    </row>
    <row r="159" spans="1:3" x14ac:dyDescent="0.35">
      <c r="A159" s="64"/>
      <c r="B159" s="66"/>
      <c r="C159" s="66"/>
    </row>
    <row r="160" spans="1:3" x14ac:dyDescent="0.35">
      <c r="A160" s="64"/>
      <c r="B160" s="65"/>
      <c r="C160" s="66"/>
    </row>
    <row r="161" spans="1:3" x14ac:dyDescent="0.35">
      <c r="A161" s="64"/>
      <c r="B161" s="66"/>
      <c r="C161" s="66"/>
    </row>
    <row r="162" spans="1:3" x14ac:dyDescent="0.35">
      <c r="A162" s="84"/>
      <c r="B162" s="122"/>
      <c r="C162" s="85"/>
    </row>
    <row r="163" spans="1:3" x14ac:dyDescent="0.35">
      <c r="A163" s="64"/>
      <c r="B163" s="66"/>
      <c r="C163" s="66"/>
    </row>
    <row r="164" spans="1:3" x14ac:dyDescent="0.35">
      <c r="A164" s="64"/>
      <c r="B164" s="65"/>
      <c r="C164" s="66"/>
    </row>
    <row r="165" spans="1:3" x14ac:dyDescent="0.35">
      <c r="A165" s="83"/>
      <c r="B165" s="123"/>
      <c r="C165" s="124"/>
    </row>
    <row r="166" spans="1:3" x14ac:dyDescent="0.35">
      <c r="A166" s="79"/>
      <c r="B166" s="123"/>
      <c r="C166" s="124"/>
    </row>
    <row r="167" spans="1:3" x14ac:dyDescent="0.35">
      <c r="A167" s="83"/>
      <c r="B167" s="66"/>
      <c r="C167" s="124"/>
    </row>
    <row r="168" spans="1:3" x14ac:dyDescent="0.35">
      <c r="A168" s="83"/>
      <c r="B168" s="66"/>
      <c r="C168" s="124"/>
    </row>
    <row r="169" spans="1:3" x14ac:dyDescent="0.35">
      <c r="A169" s="79"/>
      <c r="B169" s="123"/>
      <c r="C169" s="124"/>
    </row>
  </sheetData>
  <sheetProtection algorithmName="SHA-512" hashValue="WXDd7gFIhUEsO+N+fDrGVptOSOCnLWq+jhj+hcsMpNlgWRou8ft98iohUwO8NabajDgWkK5+FNvPGG4Gc11KFQ==" saltValue="FFp/Gm/Xnz0Jr0urrrILHQ==" spinCount="100000" sheet="1" objects="1" scenarios="1" formatCells="0" formatColumns="0" formatRows="0"/>
  <mergeCells count="14">
    <mergeCell ref="A93:B93"/>
    <mergeCell ref="D93:E93"/>
    <mergeCell ref="C1:E1"/>
    <mergeCell ref="F1:I1"/>
    <mergeCell ref="C2:E2"/>
    <mergeCell ref="F2:I2"/>
    <mergeCell ref="C3:E3"/>
    <mergeCell ref="F3:I3"/>
    <mergeCell ref="C4:E4"/>
    <mergeCell ref="C5:E5"/>
    <mergeCell ref="C6:E6"/>
    <mergeCell ref="C7:E7"/>
    <mergeCell ref="C8:E8"/>
    <mergeCell ref="A89:L89"/>
  </mergeCells>
  <conditionalFormatting sqref="K85">
    <cfRule type="cellIs" dxfId="39" priority="1" operator="greaterThan">
      <formula>K86</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28:K35 K37:K41 K45:K51 K53:K54 K56:K57 K63:K64 K67:K68 K74:K75 K79:K80">
      <formula1>IF(K15&lt;=MIN(I15,J15), TRUE, FALSE)</formula1>
    </dataValidation>
  </dataValidations>
  <hyperlinks>
    <hyperlink ref="L1" location="Master!A1" display="(Return to Master Tab)"/>
  </hyperlinks>
  <pageMargins left="0.7" right="0.7" top="0.75" bottom="0.75" header="0.3" footer="0.3"/>
  <pageSetup scale="42"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16"/>
  <sheetViews>
    <sheetView showGridLines="0" showZeros="0" zoomScaleNormal="100" workbookViewId="0">
      <pane ySplit="12" topLeftCell="A111" activePane="bottomLeft" state="frozen"/>
      <selection activeCell="E111" sqref="E111"/>
      <selection pane="bottomLeft" activeCell="B1" sqref="B1"/>
    </sheetView>
  </sheetViews>
  <sheetFormatPr defaultColWidth="9.08984375" defaultRowHeight="14.5" x14ac:dyDescent="0.35"/>
  <cols>
    <col min="1" max="1" width="9.08984375" style="124"/>
    <col min="2" max="2" width="35.6328125" style="124" bestFit="1" customWidth="1"/>
    <col min="3" max="3" width="17.6328125" style="124" bestFit="1" customWidth="1"/>
    <col min="4" max="4" width="16.26953125" style="124" customWidth="1"/>
    <col min="5" max="5" width="20" style="124" customWidth="1"/>
    <col min="6" max="6" width="21.08984375" style="124" customWidth="1"/>
    <col min="7" max="11" width="17.36328125" style="124" customWidth="1"/>
    <col min="12" max="12" width="13.08984375" style="124" customWidth="1"/>
    <col min="13" max="16384" width="9.08984375" style="124"/>
  </cols>
  <sheetData>
    <row r="1" spans="1:12" x14ac:dyDescent="0.35">
      <c r="A1" s="213" t="str">
        <f>Master!A3</f>
        <v xml:space="preserve">a. </v>
      </c>
      <c r="B1" s="213" t="str">
        <f>Master!B3</f>
        <v>Agency Name:</v>
      </c>
      <c r="C1" s="334">
        <f>Master!C3</f>
        <v>0</v>
      </c>
      <c r="D1" s="334"/>
      <c r="E1" s="334"/>
      <c r="F1" s="335" t="s">
        <v>38</v>
      </c>
      <c r="G1" s="335"/>
      <c r="H1" s="335"/>
      <c r="I1" s="335"/>
      <c r="J1" s="214"/>
      <c r="L1" s="215" t="s">
        <v>39</v>
      </c>
    </row>
    <row r="2" spans="1:12" x14ac:dyDescent="0.35">
      <c r="A2" s="213" t="str">
        <f>Master!A4</f>
        <v xml:space="preserve">b. </v>
      </c>
      <c r="B2" s="213" t="str">
        <f>Master!B4</f>
        <v>Contract No.:</v>
      </c>
      <c r="C2" s="336">
        <f>Master!C4</f>
        <v>0</v>
      </c>
      <c r="D2" s="336"/>
      <c r="E2" s="336"/>
      <c r="F2" s="335" t="s">
        <v>129</v>
      </c>
      <c r="G2" s="335"/>
      <c r="H2" s="335"/>
      <c r="I2" s="335"/>
      <c r="L2" s="216" t="str">
        <f>Master!$G$1</f>
        <v>Rev.05/04/2018</v>
      </c>
    </row>
    <row r="3" spans="1:12" x14ac:dyDescent="0.35">
      <c r="A3" s="213" t="str">
        <f>Master!A5</f>
        <v xml:space="preserve">c. </v>
      </c>
      <c r="B3" s="213" t="str">
        <f>Master!B5</f>
        <v>Month/Year of :</v>
      </c>
      <c r="C3" s="337">
        <f>Master!C5</f>
        <v>0</v>
      </c>
      <c r="D3" s="336"/>
      <c r="E3" s="336"/>
      <c r="F3" s="335" t="s">
        <v>155</v>
      </c>
      <c r="G3" s="335"/>
      <c r="H3" s="335"/>
      <c r="I3" s="335"/>
      <c r="L3" s="216" t="str">
        <f>Master!$G$2</f>
        <v>Version: 3.4.16</v>
      </c>
    </row>
    <row r="4" spans="1:12" x14ac:dyDescent="0.35">
      <c r="A4" s="213" t="str">
        <f>Master!A6</f>
        <v xml:space="preserve">d.  </v>
      </c>
      <c r="B4" s="213" t="str">
        <f>Master!B6</f>
        <v># months in the contract:</v>
      </c>
      <c r="C4" s="336">
        <f>Master!C6</f>
        <v>0</v>
      </c>
      <c r="D4" s="336"/>
      <c r="E4" s="336"/>
      <c r="H4" s="212"/>
    </row>
    <row r="5" spans="1:12" x14ac:dyDescent="0.35">
      <c r="A5" s="213" t="str">
        <f>Master!A7</f>
        <v>e.</v>
      </c>
      <c r="B5" s="213" t="str">
        <f>Master!B7</f>
        <v># months remaining (including month in c.):</v>
      </c>
      <c r="C5" s="336">
        <f>Master!C7</f>
        <v>0</v>
      </c>
      <c r="D5" s="336"/>
      <c r="E5" s="336"/>
    </row>
    <row r="6" spans="1:12" x14ac:dyDescent="0.35">
      <c r="A6" s="213" t="str">
        <f>Master!A8</f>
        <v xml:space="preserve">f.  </v>
      </c>
      <c r="B6" s="213" t="str">
        <f>Master!B8</f>
        <v># months incurred (including month in c.):</v>
      </c>
      <c r="C6" s="336">
        <f>Master!C8</f>
        <v>0</v>
      </c>
      <c r="D6" s="336"/>
      <c r="E6" s="336"/>
    </row>
    <row r="7" spans="1:12" x14ac:dyDescent="0.35">
      <c r="A7" s="213" t="str">
        <f>Master!A9</f>
        <v xml:space="preserve">g.  </v>
      </c>
      <c r="B7" s="213" t="str">
        <f>Master!B9</f>
        <v>Federal ID:</v>
      </c>
      <c r="C7" s="336">
        <f>Master!C9</f>
        <v>0</v>
      </c>
      <c r="D7" s="336"/>
      <c r="E7" s="336"/>
    </row>
    <row r="8" spans="1:12" x14ac:dyDescent="0.35">
      <c r="A8" s="213" t="str">
        <f>Master!A10</f>
        <v>h.</v>
      </c>
      <c r="B8" s="213" t="str">
        <f>Master!B10</f>
        <v>Address:</v>
      </c>
      <c r="C8" s="336">
        <f>Master!C10</f>
        <v>0</v>
      </c>
      <c r="D8" s="336"/>
      <c r="E8" s="336"/>
      <c r="F8" s="238"/>
      <c r="G8" s="238"/>
      <c r="H8" s="238"/>
      <c r="I8" s="238"/>
    </row>
    <row r="10" spans="1:12" ht="42" customHeight="1" x14ac:dyDescent="0.35">
      <c r="A10" s="186" t="s">
        <v>226</v>
      </c>
      <c r="B10" s="88" t="s">
        <v>224</v>
      </c>
      <c r="C10" s="186" t="s">
        <v>47</v>
      </c>
      <c r="D10" s="88" t="s">
        <v>131</v>
      </c>
      <c r="E10" s="88" t="s">
        <v>225</v>
      </c>
      <c r="F10" s="186"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156</v>
      </c>
      <c r="G11" s="92" t="s">
        <v>140</v>
      </c>
      <c r="H11" s="91" t="s">
        <v>141</v>
      </c>
      <c r="I11" s="93" t="s">
        <v>142</v>
      </c>
      <c r="J11" s="91" t="s">
        <v>143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12.75" customHeight="1" x14ac:dyDescent="0.35">
      <c r="A13" s="79"/>
      <c r="B13" s="79"/>
      <c r="C13" s="50"/>
      <c r="D13" s="79"/>
      <c r="E13" s="79"/>
      <c r="F13" s="79"/>
      <c r="G13" s="79"/>
      <c r="H13" s="79"/>
      <c r="I13" s="79"/>
      <c r="J13" s="79"/>
      <c r="K13" s="79"/>
      <c r="L13" s="79"/>
    </row>
    <row r="14" spans="1:12" ht="15" customHeight="1" x14ac:dyDescent="0.35">
      <c r="A14" s="51" t="s">
        <v>60</v>
      </c>
      <c r="B14" s="52" t="s">
        <v>127</v>
      </c>
      <c r="C14" s="191"/>
      <c r="D14" s="192"/>
    </row>
    <row r="15" spans="1:12" ht="15" customHeight="1" x14ac:dyDescent="0.35">
      <c r="A15" s="163">
        <f>'AMH Wrksht'!A93</f>
        <v>34</v>
      </c>
      <c r="B15" s="189" t="str">
        <f>'AMH Wrksht'!B93</f>
        <v>FACT Team - Client Specific</v>
      </c>
      <c r="C15" s="164" t="str">
        <f>'AMH Wrksht'!F93</f>
        <v># Enr. p/ week</v>
      </c>
      <c r="D15" s="244">
        <v>192.3</v>
      </c>
      <c r="E15" s="194"/>
      <c r="F15" s="99">
        <f>'AMH Wrksht'!L93</f>
        <v>0</v>
      </c>
      <c r="G15" s="170">
        <f>D15*F15</f>
        <v>0</v>
      </c>
      <c r="H15" s="196"/>
      <c r="I15" s="171">
        <f>ROUND(G15-H15,2)</f>
        <v>0</v>
      </c>
      <c r="J15" s="195" t="str">
        <f t="shared" ref="J15:J18" si="0">IF(E15="","XXXXXXXXXX",ROUND(MAX((E15/$C$4*$C$6)-H15,(E15-H15)/$C$5),2))</f>
        <v>XXXXXXXXXX</v>
      </c>
      <c r="K15" s="196"/>
      <c r="L15" s="165">
        <f t="shared" ref="L15:L18" si="1">IF(D15="",0,K15/D15)</f>
        <v>0</v>
      </c>
    </row>
    <row r="16" spans="1:12" ht="15" customHeight="1" x14ac:dyDescent="0.35">
      <c r="A16" s="163">
        <f>'AMH Wrksht'!A37</f>
        <v>28</v>
      </c>
      <c r="B16" s="189" t="str">
        <f>'AMH Wrksht'!B37</f>
        <v>Incidental Expenses</v>
      </c>
      <c r="C16" s="164" t="str">
        <f>'AMH Wrksht'!F37</f>
        <v>1 Unit = $1.00</v>
      </c>
      <c r="D16" s="244">
        <v>1</v>
      </c>
      <c r="E16" s="194"/>
      <c r="F16" s="99">
        <f>'AMH Wrksht'!L37</f>
        <v>0</v>
      </c>
      <c r="G16" s="170">
        <f t="shared" ref="G16:G18" si="2">D16*F16</f>
        <v>0</v>
      </c>
      <c r="H16" s="196"/>
      <c r="I16" s="171">
        <f>ROUND(G16-H16,2)</f>
        <v>0</v>
      </c>
      <c r="J16" s="195" t="str">
        <f t="shared" si="0"/>
        <v>XXXXXXXXXX</v>
      </c>
      <c r="K16" s="196"/>
      <c r="L16" s="165">
        <f t="shared" si="1"/>
        <v>0</v>
      </c>
    </row>
    <row r="17" spans="1:12" s="185" customFormat="1" ht="15" customHeight="1" x14ac:dyDescent="0.35">
      <c r="A17" s="249">
        <f>'AMH Wrksht'!A94</f>
        <v>0</v>
      </c>
      <c r="B17" s="176">
        <f>'AMH Wrksht'!B94</f>
        <v>0</v>
      </c>
      <c r="C17" s="176">
        <f>'AMH Wrksht'!F94</f>
        <v>0</v>
      </c>
      <c r="D17" s="193"/>
      <c r="E17" s="194"/>
      <c r="F17" s="99">
        <f>'AMH Wrksht'!L94</f>
        <v>0</v>
      </c>
      <c r="G17" s="170">
        <f t="shared" si="2"/>
        <v>0</v>
      </c>
      <c r="H17" s="196"/>
      <c r="I17" s="171">
        <f>ROUND(G17-H17,2)</f>
        <v>0</v>
      </c>
      <c r="J17" s="195" t="str">
        <f t="shared" si="0"/>
        <v>XXXXXXXXXX</v>
      </c>
      <c r="K17" s="196"/>
      <c r="L17" s="165">
        <f t="shared" si="1"/>
        <v>0</v>
      </c>
    </row>
    <row r="18" spans="1:12" s="185" customFormat="1" ht="15" customHeight="1" x14ac:dyDescent="0.35">
      <c r="A18" s="249">
        <f>'AMH Wrksht'!A95</f>
        <v>0</v>
      </c>
      <c r="B18" s="176">
        <f>'AMH Wrksht'!B95</f>
        <v>0</v>
      </c>
      <c r="C18" s="176">
        <f>'AMH Wrksht'!F95</f>
        <v>0</v>
      </c>
      <c r="D18" s="193"/>
      <c r="E18" s="194"/>
      <c r="F18" s="99">
        <f>'AMH Wrksht'!L95</f>
        <v>0</v>
      </c>
      <c r="G18" s="170">
        <f t="shared" si="2"/>
        <v>0</v>
      </c>
      <c r="H18" s="196"/>
      <c r="I18" s="171">
        <f>ROUND(G18-H18,2)</f>
        <v>0</v>
      </c>
      <c r="J18" s="195" t="str">
        <f t="shared" si="0"/>
        <v>XXXXXXXXXX</v>
      </c>
      <c r="K18" s="196"/>
      <c r="L18" s="165">
        <f t="shared" si="1"/>
        <v>0</v>
      </c>
    </row>
    <row r="19" spans="1:12" s="185" customFormat="1" ht="6.75" customHeight="1" x14ac:dyDescent="0.35">
      <c r="A19" s="190"/>
      <c r="B19" s="191"/>
      <c r="C19" s="191"/>
      <c r="D19" s="192"/>
      <c r="J19" s="197"/>
      <c r="L19" s="269"/>
    </row>
    <row r="20" spans="1:12" s="185" customFormat="1" ht="15" customHeight="1" thickBot="1" x14ac:dyDescent="0.4">
      <c r="A20" s="198" t="s">
        <v>60</v>
      </c>
      <c r="B20" s="199" t="s">
        <v>207</v>
      </c>
      <c r="C20" s="199"/>
      <c r="D20" s="200"/>
      <c r="E20" s="201"/>
      <c r="F20" s="202">
        <f>SUM(F14:F19)</f>
        <v>0</v>
      </c>
      <c r="G20" s="208">
        <f>SUM(G14:G19)</f>
        <v>0</v>
      </c>
      <c r="H20" s="208">
        <f>SUM(H14:H19)</f>
        <v>0</v>
      </c>
      <c r="I20" s="208">
        <f>SUM(I14:I19)</f>
        <v>0</v>
      </c>
      <c r="J20" s="203" t="e">
        <f>ROUND(MAX((E20/$C$4*$C$6)-H20,(E20-H20)/$C$5),2)</f>
        <v>#DIV/0!</v>
      </c>
      <c r="K20" s="204">
        <f>SUM(K14:K19)</f>
        <v>0</v>
      </c>
      <c r="L20" s="202">
        <f>SUM(L14:L19)</f>
        <v>0</v>
      </c>
    </row>
    <row r="21" spans="1:12" ht="15.75" customHeight="1" thickBot="1" x14ac:dyDescent="0.4">
      <c r="A21" s="79"/>
      <c r="B21" s="79"/>
      <c r="C21" s="50"/>
      <c r="D21" s="79"/>
      <c r="E21" s="242" t="str">
        <f>IF((SUM(E14:E19))&gt;E20,"Please check funding above","")</f>
        <v/>
      </c>
      <c r="K21" s="243" t="e">
        <f>MIN(J20,I20)</f>
        <v>#DIV/0!</v>
      </c>
      <c r="L21" s="270" t="s">
        <v>147</v>
      </c>
    </row>
    <row r="22" spans="1:12" s="185" customFormat="1" ht="15" customHeight="1" x14ac:dyDescent="0.35">
      <c r="A22" s="51" t="s">
        <v>61</v>
      </c>
      <c r="B22" s="52" t="s">
        <v>158</v>
      </c>
      <c r="C22" s="191"/>
      <c r="D22" s="192"/>
      <c r="L22" s="269"/>
    </row>
    <row r="23" spans="1:12" s="185" customFormat="1" x14ac:dyDescent="0.35">
      <c r="A23" s="249">
        <f>'AMH Wrksht'!A42</f>
        <v>12</v>
      </c>
      <c r="B23" s="253" t="str">
        <f>'AMH Wrksht'!B42</f>
        <v>Medical Services</v>
      </c>
      <c r="C23" s="251" t="str">
        <f>'AMH Wrksht'!F42</f>
        <v>Hours</v>
      </c>
      <c r="D23" s="244">
        <v>383.08</v>
      </c>
      <c r="E23" s="194"/>
      <c r="F23" s="99">
        <f>'AMH Wrksht'!M42</f>
        <v>0</v>
      </c>
      <c r="G23" s="170">
        <f t="shared" ref="G23:G26" si="3">D23*F23</f>
        <v>0</v>
      </c>
      <c r="H23" s="196"/>
      <c r="I23" s="171">
        <f t="shared" ref="I23:I26" si="4">G23-H23</f>
        <v>0</v>
      </c>
      <c r="J23" s="195" t="str">
        <f t="shared" ref="J23:J26" si="5">IF(E23="","XXXXXXXXXX",ROUND(MAX((E23/$C$4*$C$6)-H23,(E23-H23)/$C$5),2))</f>
        <v>XXXXXXXXXX</v>
      </c>
      <c r="K23" s="196"/>
      <c r="L23" s="165">
        <f t="shared" ref="L23:L26" si="6">IF(D23="",0,K23/D23)</f>
        <v>0</v>
      </c>
    </row>
    <row r="24" spans="1:12" s="185" customFormat="1" x14ac:dyDescent="0.35">
      <c r="A24" s="249">
        <f>'AMH Wrksht'!A37</f>
        <v>28</v>
      </c>
      <c r="B24" s="253" t="str">
        <f>'AMH Wrksht'!B37</f>
        <v>Incidental Expenses</v>
      </c>
      <c r="C24" s="251" t="str">
        <f>'AMH Wrksht'!F37</f>
        <v>1 Unit = $1.00</v>
      </c>
      <c r="D24" s="244">
        <v>1</v>
      </c>
      <c r="E24" s="194"/>
      <c r="F24" s="99">
        <f>'AMH Wrksht'!M37</f>
        <v>0</v>
      </c>
      <c r="G24" s="170">
        <f t="shared" si="3"/>
        <v>0</v>
      </c>
      <c r="H24" s="196"/>
      <c r="I24" s="171">
        <f t="shared" si="4"/>
        <v>0</v>
      </c>
      <c r="J24" s="195" t="str">
        <f t="shared" si="5"/>
        <v>XXXXXXXXXX</v>
      </c>
      <c r="K24" s="196"/>
      <c r="L24" s="165">
        <f t="shared" si="6"/>
        <v>0</v>
      </c>
    </row>
    <row r="25" spans="1:12" s="185" customFormat="1" x14ac:dyDescent="0.35">
      <c r="A25" s="249">
        <f>'AMH Wrksht'!A64</f>
        <v>0</v>
      </c>
      <c r="B25" s="176">
        <f>'AMH Wrksht'!B64</f>
        <v>0</v>
      </c>
      <c r="C25" s="176">
        <f>'AMH Wrksht'!F64</f>
        <v>0</v>
      </c>
      <c r="D25" s="193"/>
      <c r="E25" s="194"/>
      <c r="F25" s="99">
        <f>'AMH Wrksht'!M64</f>
        <v>0</v>
      </c>
      <c r="G25" s="170">
        <f t="shared" si="3"/>
        <v>0</v>
      </c>
      <c r="H25" s="196"/>
      <c r="I25" s="171">
        <f t="shared" si="4"/>
        <v>0</v>
      </c>
      <c r="J25" s="195" t="str">
        <f t="shared" si="5"/>
        <v>XXXXXXXXXX</v>
      </c>
      <c r="K25" s="196"/>
      <c r="L25" s="165">
        <f t="shared" si="6"/>
        <v>0</v>
      </c>
    </row>
    <row r="26" spans="1:12" s="185" customFormat="1" x14ac:dyDescent="0.35">
      <c r="A26" s="249">
        <f>'AMH Wrksht'!A65</f>
        <v>0</v>
      </c>
      <c r="B26" s="176">
        <f>'AMH Wrksht'!B65</f>
        <v>0</v>
      </c>
      <c r="C26" s="176">
        <f>'AMH Wrksht'!F65</f>
        <v>0</v>
      </c>
      <c r="D26" s="193"/>
      <c r="E26" s="194"/>
      <c r="F26" s="99">
        <f>'AMH Wrksht'!M65</f>
        <v>0</v>
      </c>
      <c r="G26" s="170">
        <f t="shared" si="3"/>
        <v>0</v>
      </c>
      <c r="H26" s="196"/>
      <c r="I26" s="171">
        <f t="shared" si="4"/>
        <v>0</v>
      </c>
      <c r="J26" s="195" t="str">
        <f t="shared" si="5"/>
        <v>XXXXXXXXXX</v>
      </c>
      <c r="K26" s="196"/>
      <c r="L26" s="165">
        <f t="shared" si="6"/>
        <v>0</v>
      </c>
    </row>
    <row r="27" spans="1:12" s="185" customFormat="1" ht="5.25" customHeight="1" x14ac:dyDescent="0.35">
      <c r="A27" s="190"/>
      <c r="B27" s="191"/>
      <c r="C27" s="191"/>
      <c r="D27" s="192"/>
      <c r="J27" s="197"/>
      <c r="L27" s="269"/>
    </row>
    <row r="28" spans="1:12" s="185" customFormat="1" ht="15" thickBot="1" x14ac:dyDescent="0.4">
      <c r="A28" s="198" t="s">
        <v>61</v>
      </c>
      <c r="B28" s="199" t="s">
        <v>159</v>
      </c>
      <c r="C28" s="199"/>
      <c r="D28" s="200"/>
      <c r="E28" s="201"/>
      <c r="F28" s="202">
        <f>SUM(F22:F27)</f>
        <v>0</v>
      </c>
      <c r="G28" s="208">
        <f>SUM(G22:G27)</f>
        <v>0</v>
      </c>
      <c r="H28" s="208">
        <f>SUM(H22:H27)</f>
        <v>0</v>
      </c>
      <c r="I28" s="208">
        <f>SUM(I22:I27)</f>
        <v>0</v>
      </c>
      <c r="J28" s="203" t="e">
        <f>ROUND(MAX((E28/$C$4*$C$6)-H28,(E28-H28)/$C$5),2)</f>
        <v>#DIV/0!</v>
      </c>
      <c r="K28" s="204">
        <f>SUM(K22:K27)</f>
        <v>0</v>
      </c>
      <c r="L28" s="202">
        <f>SUM(L22:L27)</f>
        <v>0</v>
      </c>
    </row>
    <row r="29" spans="1:12" ht="15.75" customHeight="1" thickBot="1" x14ac:dyDescent="0.4">
      <c r="A29" s="190"/>
      <c r="B29" s="191"/>
      <c r="C29" s="191"/>
      <c r="D29" s="192"/>
      <c r="E29" s="242" t="str">
        <f>IF((SUM(E22:E27))&gt;E28,"Please check funding above","")</f>
        <v/>
      </c>
      <c r="K29" s="243" t="e">
        <f>MIN(J28,I28)</f>
        <v>#DIV/0!</v>
      </c>
      <c r="L29" s="270" t="s">
        <v>147</v>
      </c>
    </row>
    <row r="30" spans="1:12" s="185" customFormat="1" ht="15.75" customHeight="1" x14ac:dyDescent="0.35">
      <c r="A30" s="51" t="s">
        <v>62</v>
      </c>
      <c r="B30" s="52" t="s">
        <v>160</v>
      </c>
      <c r="C30" s="191"/>
      <c r="D30" s="192"/>
      <c r="L30" s="269"/>
    </row>
    <row r="31" spans="1:12" s="185" customFormat="1" x14ac:dyDescent="0.35">
      <c r="A31" s="249">
        <f>'AMH Wrksht'!A31</f>
        <v>2</v>
      </c>
      <c r="B31" s="253" t="str">
        <f>'AMH Wrksht'!B31</f>
        <v>Case Management</v>
      </c>
      <c r="C31" s="251" t="str">
        <f>'AMH Wrksht'!F31</f>
        <v>Hours</v>
      </c>
      <c r="D31" s="244">
        <v>65.83</v>
      </c>
      <c r="E31" s="194"/>
      <c r="F31" s="99">
        <f>'AMH Wrksht'!O31</f>
        <v>0</v>
      </c>
      <c r="G31" s="170">
        <f t="shared" ref="G31:G36" si="7">D31*F31</f>
        <v>0</v>
      </c>
      <c r="H31" s="196"/>
      <c r="I31" s="171">
        <f t="shared" ref="I31:I36" si="8">ROUND(G31-H31,2)</f>
        <v>0</v>
      </c>
      <c r="J31" s="195" t="str">
        <f t="shared" ref="J31:J36" si="9">IF(E31="","XXXXXXXXXX",ROUND(MAX((E31/$C$4*$C$6)-H31,(E31-H31)/$C$5),2))</f>
        <v>XXXXXXXXXX</v>
      </c>
      <c r="K31" s="196"/>
      <c r="L31" s="165">
        <f t="shared" ref="L31:L36" si="10">IF(D31="",0,K31/D31)</f>
        <v>0</v>
      </c>
    </row>
    <row r="32" spans="1:12" s="185" customFormat="1" x14ac:dyDescent="0.35">
      <c r="A32" s="249">
        <f>'AMH Wrksht'!A47</f>
        <v>15</v>
      </c>
      <c r="B32" s="253" t="str">
        <f>'AMH Wrksht'!B47</f>
        <v>Outreach (Client Specific)</v>
      </c>
      <c r="C32" s="251" t="str">
        <f>'AMH Wrksht'!F47</f>
        <v>Hours</v>
      </c>
      <c r="D32" s="244">
        <v>52.41</v>
      </c>
      <c r="E32" s="194"/>
      <c r="F32" s="99">
        <f>'AMH Wrksht'!O47</f>
        <v>0</v>
      </c>
      <c r="G32" s="170">
        <f t="shared" si="7"/>
        <v>0</v>
      </c>
      <c r="H32" s="196"/>
      <c r="I32" s="171">
        <f t="shared" si="8"/>
        <v>0</v>
      </c>
      <c r="J32" s="195" t="str">
        <f t="shared" si="9"/>
        <v>XXXXXXXXXX</v>
      </c>
      <c r="K32" s="196"/>
      <c r="L32" s="165">
        <f t="shared" si="10"/>
        <v>0</v>
      </c>
    </row>
    <row r="33" spans="1:12" s="185" customFormat="1" x14ac:dyDescent="0.35">
      <c r="A33" s="249">
        <f>'AMH Wrksht'!A48</f>
        <v>15</v>
      </c>
      <c r="B33" s="253" t="str">
        <f>'AMH Wrksht'!B48</f>
        <v>Outreach (Non-Client Specific)</v>
      </c>
      <c r="C33" s="251" t="str">
        <f>'AMH Wrksht'!F48</f>
        <v>Hours</v>
      </c>
      <c r="D33" s="244">
        <v>52.41</v>
      </c>
      <c r="E33" s="194"/>
      <c r="F33" s="99">
        <f>'AMH Wrksht'!O48</f>
        <v>0</v>
      </c>
      <c r="G33" s="170">
        <f t="shared" ref="G33" si="11">D33*F33</f>
        <v>0</v>
      </c>
      <c r="H33" s="196"/>
      <c r="I33" s="171">
        <f t="shared" si="8"/>
        <v>0</v>
      </c>
      <c r="J33" s="195" t="str">
        <f t="shared" ref="J33" si="12">IF(E33="","XXXXXXXXXX",ROUND(MAX((E33/$C$4*$C$6)-H33,(E33-H33)/$C$5),2))</f>
        <v>XXXXXXXXXX</v>
      </c>
      <c r="K33" s="196"/>
      <c r="L33" s="165">
        <f t="shared" ref="L33" si="13">IF(D33="",0,K33/D33)</f>
        <v>0</v>
      </c>
    </row>
    <row r="34" spans="1:12" s="185" customFormat="1" x14ac:dyDescent="0.35">
      <c r="A34" s="249">
        <f>'AMH Wrksht'!A37</f>
        <v>28</v>
      </c>
      <c r="B34" s="253" t="str">
        <f>'AMH Wrksht'!B37</f>
        <v>Incidental Expenses</v>
      </c>
      <c r="C34" s="251" t="str">
        <f>'AMH Wrksht'!F37</f>
        <v>1 Unit = $1.00</v>
      </c>
      <c r="D34" s="244">
        <v>1</v>
      </c>
      <c r="E34" s="194"/>
      <c r="F34" s="99">
        <f>'AMH Wrksht'!O37</f>
        <v>0</v>
      </c>
      <c r="G34" s="170">
        <f t="shared" ref="G34" si="14">D34*F34</f>
        <v>0</v>
      </c>
      <c r="H34" s="196"/>
      <c r="I34" s="171">
        <f t="shared" si="8"/>
        <v>0</v>
      </c>
      <c r="J34" s="195" t="str">
        <f t="shared" ref="J34" si="15">IF(E34="","XXXXXXXXXX",ROUND(MAX((E34/$C$4*$C$6)-H34,(E34-H34)/$C$5),2))</f>
        <v>XXXXXXXXXX</v>
      </c>
      <c r="K34" s="196"/>
      <c r="L34" s="165">
        <f t="shared" ref="L34" si="16">IF(D34="",0,K34/D34)</f>
        <v>0</v>
      </c>
    </row>
    <row r="35" spans="1:12" s="185" customFormat="1" x14ac:dyDescent="0.35">
      <c r="A35" s="249">
        <f>'AMH Wrksht'!A64</f>
        <v>0</v>
      </c>
      <c r="B35" s="176">
        <f>'AMH Wrksht'!B64</f>
        <v>0</v>
      </c>
      <c r="C35" s="209">
        <f>'AMH Wrksht'!F64</f>
        <v>0</v>
      </c>
      <c r="D35" s="193"/>
      <c r="E35" s="194"/>
      <c r="F35" s="99">
        <f>'AMH Wrksht'!O64</f>
        <v>0</v>
      </c>
      <c r="G35" s="170">
        <f t="shared" si="7"/>
        <v>0</v>
      </c>
      <c r="H35" s="196"/>
      <c r="I35" s="171">
        <f t="shared" si="8"/>
        <v>0</v>
      </c>
      <c r="J35" s="195" t="str">
        <f t="shared" si="9"/>
        <v>XXXXXXXXXX</v>
      </c>
      <c r="K35" s="196"/>
      <c r="L35" s="165">
        <f t="shared" si="10"/>
        <v>0</v>
      </c>
    </row>
    <row r="36" spans="1:12" s="185" customFormat="1" x14ac:dyDescent="0.35">
      <c r="A36" s="249">
        <f>'AMH Wrksht'!A65</f>
        <v>0</v>
      </c>
      <c r="B36" s="176">
        <f>'AMH Wrksht'!B65</f>
        <v>0</v>
      </c>
      <c r="C36" s="209">
        <f>'AMH Wrksht'!F65</f>
        <v>0</v>
      </c>
      <c r="D36" s="193"/>
      <c r="E36" s="194"/>
      <c r="F36" s="99">
        <f>'AMH Wrksht'!O65</f>
        <v>0</v>
      </c>
      <c r="G36" s="170">
        <f t="shared" si="7"/>
        <v>0</v>
      </c>
      <c r="H36" s="196"/>
      <c r="I36" s="171">
        <f t="shared" si="8"/>
        <v>0</v>
      </c>
      <c r="J36" s="195" t="str">
        <f t="shared" si="9"/>
        <v>XXXXXXXXXX</v>
      </c>
      <c r="K36" s="196"/>
      <c r="L36" s="165">
        <f t="shared" si="10"/>
        <v>0</v>
      </c>
    </row>
    <row r="37" spans="1:12" s="185" customFormat="1" ht="5.25" customHeight="1" x14ac:dyDescent="0.35">
      <c r="A37" s="190"/>
      <c r="B37" s="191"/>
      <c r="C37" s="191"/>
      <c r="D37" s="192"/>
      <c r="J37" s="197"/>
      <c r="L37" s="269"/>
    </row>
    <row r="38" spans="1:12" s="185" customFormat="1" ht="15" thickBot="1" x14ac:dyDescent="0.4">
      <c r="A38" s="198" t="s">
        <v>62</v>
      </c>
      <c r="B38" s="199" t="s">
        <v>161</v>
      </c>
      <c r="C38" s="199"/>
      <c r="D38" s="200"/>
      <c r="E38" s="201"/>
      <c r="F38" s="202">
        <f>SUM(F30:F37)</f>
        <v>0</v>
      </c>
      <c r="G38" s="208">
        <f t="shared" ref="G38:I38" si="17">SUM(G30:G37)</f>
        <v>0</v>
      </c>
      <c r="H38" s="208">
        <f t="shared" si="17"/>
        <v>0</v>
      </c>
      <c r="I38" s="208">
        <f t="shared" si="17"/>
        <v>0</v>
      </c>
      <c r="J38" s="203" t="e">
        <f>ROUND(MAX((E38/$C$4*$C$6)-H38,(E38-H38)/$C$5),2)</f>
        <v>#DIV/0!</v>
      </c>
      <c r="K38" s="204">
        <f>SUM(K30:K37)</f>
        <v>0</v>
      </c>
      <c r="L38" s="202">
        <f>SUM(L30:L37)</f>
        <v>0</v>
      </c>
    </row>
    <row r="39" spans="1:12" ht="15.75" customHeight="1" thickBot="1" x14ac:dyDescent="0.4">
      <c r="A39" s="190"/>
      <c r="B39" s="191"/>
      <c r="C39" s="191"/>
      <c r="D39" s="192"/>
      <c r="E39" s="242" t="str">
        <f>IF((SUM(E30:E37))&gt;E38,"Please check funding above","")</f>
        <v/>
      </c>
      <c r="K39" s="243" t="e">
        <f>MIN(J38,I38)</f>
        <v>#DIV/0!</v>
      </c>
      <c r="L39" s="270" t="s">
        <v>147</v>
      </c>
    </row>
    <row r="40" spans="1:12" s="185" customFormat="1" ht="21" customHeight="1" x14ac:dyDescent="0.35">
      <c r="A40" s="51" t="s">
        <v>59</v>
      </c>
      <c r="B40" s="52" t="s">
        <v>162</v>
      </c>
      <c r="C40" s="191"/>
      <c r="D40" s="192"/>
      <c r="L40" s="269"/>
    </row>
    <row r="41" spans="1:12" s="185" customFormat="1" x14ac:dyDescent="0.35">
      <c r="A41" s="175"/>
      <c r="B41" s="179" t="str">
        <f>'AMH Wrksht'!B14</f>
        <v>RESIDENTIAL SERVICES</v>
      </c>
      <c r="C41" s="178">
        <f>'AMH Wrksht'!F14</f>
        <v>0</v>
      </c>
      <c r="D41" s="192"/>
      <c r="E41" s="23"/>
      <c r="F41" s="23"/>
      <c r="G41" s="23"/>
      <c r="H41" s="23"/>
      <c r="I41" s="23"/>
      <c r="J41" s="23"/>
      <c r="K41" s="23"/>
      <c r="L41" s="268"/>
    </row>
    <row r="42" spans="1:12" s="185" customFormat="1" x14ac:dyDescent="0.35">
      <c r="A42" s="249">
        <f>'AMH Wrksht'!A15</f>
        <v>18</v>
      </c>
      <c r="B42" s="176" t="str">
        <f>'AMH Wrksht'!B15</f>
        <v>Residential Level 1</v>
      </c>
      <c r="C42" s="176" t="str">
        <f>'AMH Wrksht'!F15</f>
        <v>Days</v>
      </c>
      <c r="D42" s="244">
        <v>295.35000000000002</v>
      </c>
      <c r="E42" s="194"/>
      <c r="F42" s="99">
        <f>'AMH Wrksht'!K15</f>
        <v>0</v>
      </c>
      <c r="G42" s="170">
        <f>D42*F42</f>
        <v>0</v>
      </c>
      <c r="H42" s="196"/>
      <c r="I42" s="171">
        <f t="shared" ref="I42:I50" si="18">ROUND(G42-H42,2)</f>
        <v>0</v>
      </c>
      <c r="J42" s="195" t="str">
        <f t="shared" ref="J42:J50" si="19">IF(E42="","XXXXXXXXXX",ROUND(MAX((E42/$C$4*$C$6)-H42,(E42-H42)/$C$5),2))</f>
        <v>XXXXXXXXXX</v>
      </c>
      <c r="K42" s="196"/>
      <c r="L42" s="165">
        <f t="shared" ref="L42:L50" si="20">IF(D42="",0,K42/D42)</f>
        <v>0</v>
      </c>
    </row>
    <row r="43" spans="1:12" s="185" customFormat="1" x14ac:dyDescent="0.35">
      <c r="A43" s="249">
        <f>'AMH Wrksht'!A16</f>
        <v>19</v>
      </c>
      <c r="B43" s="176" t="str">
        <f>'AMH Wrksht'!B16</f>
        <v>Residential Level 2</v>
      </c>
      <c r="C43" s="176" t="str">
        <f>'AMH Wrksht'!F16</f>
        <v>Days</v>
      </c>
      <c r="D43" s="244">
        <v>174.8</v>
      </c>
      <c r="E43" s="194"/>
      <c r="F43" s="99">
        <f>'AMH Wrksht'!K16</f>
        <v>0</v>
      </c>
      <c r="G43" s="170">
        <f t="shared" ref="G43:G107" si="21">D43*F43</f>
        <v>0</v>
      </c>
      <c r="H43" s="196"/>
      <c r="I43" s="171">
        <f t="shared" si="18"/>
        <v>0</v>
      </c>
      <c r="J43" s="195" t="str">
        <f t="shared" si="19"/>
        <v>XXXXXXXXXX</v>
      </c>
      <c r="K43" s="196"/>
      <c r="L43" s="165">
        <f t="shared" si="20"/>
        <v>0</v>
      </c>
    </row>
    <row r="44" spans="1:12" s="185" customFormat="1" x14ac:dyDescent="0.35">
      <c r="A44" s="249">
        <f>'AMH Wrksht'!A17</f>
        <v>20</v>
      </c>
      <c r="B44" s="176" t="str">
        <f>'AMH Wrksht'!B17</f>
        <v>Residential Level 3</v>
      </c>
      <c r="C44" s="176" t="str">
        <f>'AMH Wrksht'!F17</f>
        <v>Days</v>
      </c>
      <c r="D44" s="244">
        <v>123.37</v>
      </c>
      <c r="E44" s="194"/>
      <c r="F44" s="99">
        <f>'AMH Wrksht'!K17</f>
        <v>0</v>
      </c>
      <c r="G44" s="170">
        <f t="shared" si="21"/>
        <v>0</v>
      </c>
      <c r="H44" s="196"/>
      <c r="I44" s="171">
        <f t="shared" si="18"/>
        <v>0</v>
      </c>
      <c r="J44" s="195" t="str">
        <f t="shared" si="19"/>
        <v>XXXXXXXXXX</v>
      </c>
      <c r="K44" s="196"/>
      <c r="L44" s="165">
        <f t="shared" si="20"/>
        <v>0</v>
      </c>
    </row>
    <row r="45" spans="1:12" s="185" customFormat="1" x14ac:dyDescent="0.35">
      <c r="A45" s="249">
        <f>'AMH Wrksht'!A18</f>
        <v>21</v>
      </c>
      <c r="B45" s="176" t="str">
        <f>'AMH Wrksht'!B18</f>
        <v>Residential Level 4</v>
      </c>
      <c r="C45" s="176" t="str">
        <f>'AMH Wrksht'!F18</f>
        <v>Days</v>
      </c>
      <c r="D45" s="244">
        <v>54.67</v>
      </c>
      <c r="E45" s="194"/>
      <c r="F45" s="99">
        <f>'AMH Wrksht'!K18</f>
        <v>0</v>
      </c>
      <c r="G45" s="170">
        <f t="shared" si="21"/>
        <v>0</v>
      </c>
      <c r="H45" s="196"/>
      <c r="I45" s="171">
        <f t="shared" si="18"/>
        <v>0</v>
      </c>
      <c r="J45" s="195" t="str">
        <f t="shared" si="19"/>
        <v>XXXXXXXXXX</v>
      </c>
      <c r="K45" s="196"/>
      <c r="L45" s="165">
        <f t="shared" si="20"/>
        <v>0</v>
      </c>
    </row>
    <row r="46" spans="1:12" s="185" customFormat="1" x14ac:dyDescent="0.35">
      <c r="A46" s="249">
        <f>'AMH Wrksht'!A19</f>
        <v>36</v>
      </c>
      <c r="B46" s="176" t="str">
        <f>'AMH Wrksht'!B19</f>
        <v>Room &amp; Board Level 1</v>
      </c>
      <c r="C46" s="176" t="str">
        <f>'AMH Wrksht'!F19</f>
        <v>Days</v>
      </c>
      <c r="D46" s="244">
        <v>185</v>
      </c>
      <c r="E46" s="194"/>
      <c r="F46" s="99">
        <f>'AMH Wrksht'!K19</f>
        <v>0</v>
      </c>
      <c r="G46" s="170">
        <f t="shared" si="21"/>
        <v>0</v>
      </c>
      <c r="H46" s="196"/>
      <c r="I46" s="171">
        <f t="shared" si="18"/>
        <v>0</v>
      </c>
      <c r="J46" s="195" t="str">
        <f t="shared" si="19"/>
        <v>XXXXXXXXXX</v>
      </c>
      <c r="K46" s="196"/>
      <c r="L46" s="165">
        <f t="shared" si="20"/>
        <v>0</v>
      </c>
    </row>
    <row r="47" spans="1:12" s="185" customFormat="1" x14ac:dyDescent="0.35">
      <c r="A47" s="249">
        <f>'AMH Wrksht'!A20</f>
        <v>37</v>
      </c>
      <c r="B47" s="176" t="str">
        <f>'AMH Wrksht'!B20</f>
        <v>Room &amp; Board Level 2</v>
      </c>
      <c r="C47" s="176" t="str">
        <f>'AMH Wrksht'!F20</f>
        <v>Days</v>
      </c>
      <c r="D47" s="244">
        <v>101.33</v>
      </c>
      <c r="E47" s="194"/>
      <c r="F47" s="99">
        <f>'AMH Wrksht'!K20</f>
        <v>0</v>
      </c>
      <c r="G47" s="170">
        <f t="shared" si="21"/>
        <v>0</v>
      </c>
      <c r="H47" s="196"/>
      <c r="I47" s="171">
        <f t="shared" si="18"/>
        <v>0</v>
      </c>
      <c r="J47" s="195" t="str">
        <f t="shared" si="19"/>
        <v>XXXXXXXXXX</v>
      </c>
      <c r="K47" s="196"/>
      <c r="L47" s="165">
        <f t="shared" si="20"/>
        <v>0</v>
      </c>
    </row>
    <row r="48" spans="1:12" s="185" customFormat="1" x14ac:dyDescent="0.35">
      <c r="A48" s="249">
        <f>'AMH Wrksht'!A21</f>
        <v>38</v>
      </c>
      <c r="B48" s="176" t="str">
        <f>'AMH Wrksht'!B21</f>
        <v>Room &amp; Board Level 3</v>
      </c>
      <c r="C48" s="176" t="str">
        <f>'AMH Wrksht'!F21</f>
        <v>Days</v>
      </c>
      <c r="D48" s="244">
        <v>100.63</v>
      </c>
      <c r="E48" s="194"/>
      <c r="F48" s="99">
        <f>'AMH Wrksht'!K21</f>
        <v>0</v>
      </c>
      <c r="G48" s="170">
        <f t="shared" si="21"/>
        <v>0</v>
      </c>
      <c r="H48" s="196"/>
      <c r="I48" s="171">
        <f t="shared" si="18"/>
        <v>0</v>
      </c>
      <c r="J48" s="195" t="str">
        <f t="shared" si="19"/>
        <v>XXXXXXXXXX</v>
      </c>
      <c r="K48" s="196"/>
      <c r="L48" s="165">
        <f t="shared" si="20"/>
        <v>0</v>
      </c>
    </row>
    <row r="49" spans="1:12" s="185" customFormat="1" x14ac:dyDescent="0.35">
      <c r="A49" s="137">
        <f>'AMH Wrksht'!A22</f>
        <v>0</v>
      </c>
      <c r="B49" s="138">
        <f>'AMH Wrksht'!B22</f>
        <v>0</v>
      </c>
      <c r="C49" s="138">
        <f>'AMH Wrksht'!F22</f>
        <v>0</v>
      </c>
      <c r="D49" s="193"/>
      <c r="E49" s="194"/>
      <c r="F49" s="99">
        <f>'AMH Wrksht'!K22</f>
        <v>0</v>
      </c>
      <c r="G49" s="170">
        <f t="shared" si="21"/>
        <v>0</v>
      </c>
      <c r="H49" s="196"/>
      <c r="I49" s="171">
        <f t="shared" si="18"/>
        <v>0</v>
      </c>
      <c r="J49" s="195" t="str">
        <f t="shared" si="19"/>
        <v>XXXXXXXXXX</v>
      </c>
      <c r="K49" s="196"/>
      <c r="L49" s="165">
        <f t="shared" si="20"/>
        <v>0</v>
      </c>
    </row>
    <row r="50" spans="1:12" s="185" customFormat="1" x14ac:dyDescent="0.35">
      <c r="A50" s="249">
        <f>'AMH Wrksht'!A23</f>
        <v>0</v>
      </c>
      <c r="B50" s="176">
        <f>'AMH Wrksht'!B23</f>
        <v>0</v>
      </c>
      <c r="C50" s="176">
        <f>'AMH Wrksht'!F23</f>
        <v>0</v>
      </c>
      <c r="D50" s="193"/>
      <c r="E50" s="194"/>
      <c r="F50" s="99">
        <f>'AMH Wrksht'!K23</f>
        <v>0</v>
      </c>
      <c r="G50" s="170">
        <f t="shared" si="21"/>
        <v>0</v>
      </c>
      <c r="H50" s="196"/>
      <c r="I50" s="171">
        <f t="shared" si="18"/>
        <v>0</v>
      </c>
      <c r="J50" s="195" t="str">
        <f t="shared" si="19"/>
        <v>XXXXXXXXXX</v>
      </c>
      <c r="K50" s="196"/>
      <c r="L50" s="165">
        <f t="shared" si="20"/>
        <v>0</v>
      </c>
    </row>
    <row r="51" spans="1:12" s="23" customFormat="1" hidden="1" x14ac:dyDescent="0.35">
      <c r="A51" s="178"/>
      <c r="B51" s="178"/>
      <c r="C51" s="178"/>
      <c r="D51" s="256">
        <v>80</v>
      </c>
      <c r="E51" s="257"/>
      <c r="F51" s="99">
        <f>'AMH Wrksht'!K24</f>
        <v>0</v>
      </c>
      <c r="G51" s="170">
        <f t="shared" si="21"/>
        <v>0</v>
      </c>
      <c r="H51" s="258"/>
      <c r="I51" s="171">
        <f t="shared" ref="I51:I98" si="22">G51-H51</f>
        <v>0</v>
      </c>
      <c r="J51" s="195" t="str">
        <f t="shared" ref="J51:J98" si="23">IF(E51="","XXXXXXXXXX",ROUND((E51/$C$4*($C$4-$C$5))-H51,2))</f>
        <v>XXXXXXXXXX</v>
      </c>
      <c r="K51" s="258"/>
      <c r="L51" s="165">
        <f t="shared" ref="L51:L98" si="24">K51/D51</f>
        <v>0</v>
      </c>
    </row>
    <row r="52" spans="1:12" s="23" customFormat="1" hidden="1" x14ac:dyDescent="0.35">
      <c r="A52" s="178"/>
      <c r="B52" s="178"/>
      <c r="C52" s="178"/>
      <c r="D52" s="256">
        <v>80</v>
      </c>
      <c r="E52" s="257"/>
      <c r="F52" s="99">
        <f>'AMH Wrksht'!K25</f>
        <v>0</v>
      </c>
      <c r="G52" s="170">
        <f t="shared" si="21"/>
        <v>0</v>
      </c>
      <c r="H52" s="258"/>
      <c r="I52" s="171">
        <f t="shared" si="22"/>
        <v>0</v>
      </c>
      <c r="J52" s="195" t="str">
        <f t="shared" si="23"/>
        <v>XXXXXXXXXX</v>
      </c>
      <c r="K52" s="258"/>
      <c r="L52" s="165">
        <f t="shared" si="24"/>
        <v>0</v>
      </c>
    </row>
    <row r="53" spans="1:12" s="23" customFormat="1" hidden="1" x14ac:dyDescent="0.35">
      <c r="A53" s="178"/>
      <c r="B53" s="178"/>
      <c r="C53" s="178"/>
      <c r="D53" s="259">
        <v>80</v>
      </c>
      <c r="E53" s="260"/>
      <c r="F53" s="261">
        <f>'AMH Wrksht'!K26</f>
        <v>0</v>
      </c>
      <c r="G53" s="262">
        <f t="shared" si="21"/>
        <v>0</v>
      </c>
      <c r="H53" s="263"/>
      <c r="I53" s="264">
        <f t="shared" si="22"/>
        <v>0</v>
      </c>
      <c r="J53" s="265" t="str">
        <f t="shared" si="23"/>
        <v>XXXXXXXXXX</v>
      </c>
      <c r="K53" s="263"/>
      <c r="L53" s="266">
        <f t="shared" si="24"/>
        <v>0</v>
      </c>
    </row>
    <row r="54" spans="1:12" s="185" customFormat="1" x14ac:dyDescent="0.35">
      <c r="A54" s="175"/>
      <c r="B54" s="179" t="str">
        <f>'AMH Wrksht'!B27</f>
        <v>NON-RESIDENTIAL SERVICES</v>
      </c>
      <c r="C54" s="178">
        <f>'AMH Wrksht'!F27</f>
        <v>0</v>
      </c>
      <c r="D54" s="180"/>
      <c r="E54" s="181"/>
      <c r="F54" s="245"/>
      <c r="G54" s="181"/>
      <c r="H54" s="181"/>
      <c r="I54" s="182"/>
      <c r="J54" s="183"/>
      <c r="K54" s="181"/>
      <c r="L54" s="158"/>
    </row>
    <row r="55" spans="1:12" s="185" customFormat="1" x14ac:dyDescent="0.35">
      <c r="A55" s="249">
        <f>'AMH Wrksht'!A28</f>
        <v>29</v>
      </c>
      <c r="B55" s="176" t="str">
        <f>'AMH Wrksht'!B28</f>
        <v>Aftercare -  Individual</v>
      </c>
      <c r="C55" s="176" t="str">
        <f>'AMH Wrksht'!F28</f>
        <v>Hours</v>
      </c>
      <c r="D55" s="244">
        <v>62.57</v>
      </c>
      <c r="E55" s="194"/>
      <c r="F55" s="99">
        <f>'AMH Wrksht'!K28</f>
        <v>0</v>
      </c>
      <c r="G55" s="170">
        <f t="shared" si="21"/>
        <v>0</v>
      </c>
      <c r="H55" s="196"/>
      <c r="I55" s="171">
        <f t="shared" ref="I55:I84" si="25">ROUND(G55-H55,2)</f>
        <v>0</v>
      </c>
      <c r="J55" s="195" t="str">
        <f t="shared" ref="J55:J84" si="26">IF(E55="","XXXXXXXXXX",ROUND(MAX((E55/$C$4*$C$6)-H55,(E55-H55)/$C$5),2))</f>
        <v>XXXXXXXXXX</v>
      </c>
      <c r="K55" s="196"/>
      <c r="L55" s="165">
        <f t="shared" ref="L55:L84" si="27">IF(D55="",0,K55/D55)</f>
        <v>0</v>
      </c>
    </row>
    <row r="56" spans="1:12" s="185" customFormat="1" x14ac:dyDescent="0.35">
      <c r="A56" s="249">
        <f>'AMH Wrksht'!A29</f>
        <v>43</v>
      </c>
      <c r="B56" s="176" t="str">
        <f>'AMH Wrksht'!B29</f>
        <v>Aftercare - Group</v>
      </c>
      <c r="C56" s="176" t="str">
        <f>'AMH Wrksht'!F29</f>
        <v>Hours</v>
      </c>
      <c r="D56" s="244">
        <v>15.64</v>
      </c>
      <c r="E56" s="194"/>
      <c r="F56" s="99">
        <f>'AMH Wrksht'!K29</f>
        <v>0</v>
      </c>
      <c r="G56" s="170">
        <f t="shared" si="21"/>
        <v>0</v>
      </c>
      <c r="H56" s="196"/>
      <c r="I56" s="171">
        <f t="shared" si="25"/>
        <v>0</v>
      </c>
      <c r="J56" s="195" t="str">
        <f t="shared" si="26"/>
        <v>XXXXXXXXXX</v>
      </c>
      <c r="K56" s="196"/>
      <c r="L56" s="165">
        <f t="shared" si="27"/>
        <v>0</v>
      </c>
    </row>
    <row r="57" spans="1:12" s="185" customFormat="1" x14ac:dyDescent="0.35">
      <c r="A57" s="249">
        <f>'AMH Wrksht'!A30</f>
        <v>1</v>
      </c>
      <c r="B57" s="176" t="str">
        <f>'AMH Wrksht'!B30</f>
        <v>Assessment</v>
      </c>
      <c r="C57" s="176" t="str">
        <f>'AMH Wrksht'!F30</f>
        <v>Hours</v>
      </c>
      <c r="D57" s="244">
        <v>83.25</v>
      </c>
      <c r="E57" s="194"/>
      <c r="F57" s="99">
        <f>'AMH Wrksht'!K30</f>
        <v>0</v>
      </c>
      <c r="G57" s="170">
        <f t="shared" si="21"/>
        <v>0</v>
      </c>
      <c r="H57" s="196"/>
      <c r="I57" s="171">
        <f t="shared" si="25"/>
        <v>0</v>
      </c>
      <c r="J57" s="195" t="str">
        <f t="shared" si="26"/>
        <v>XXXXXXXXXX</v>
      </c>
      <c r="K57" s="196"/>
      <c r="L57" s="165">
        <f t="shared" si="27"/>
        <v>0</v>
      </c>
    </row>
    <row r="58" spans="1:12" s="185" customFormat="1" x14ac:dyDescent="0.35">
      <c r="A58" s="249">
        <f>'AMH Wrksht'!A31</f>
        <v>2</v>
      </c>
      <c r="B58" s="176" t="str">
        <f>'AMH Wrksht'!B31</f>
        <v>Case Management</v>
      </c>
      <c r="C58" s="176" t="str">
        <f>'AMH Wrksht'!F31</f>
        <v>Hours</v>
      </c>
      <c r="D58" s="244">
        <v>65.83</v>
      </c>
      <c r="E58" s="194"/>
      <c r="F58" s="99">
        <f>'AMH Wrksht'!K31</f>
        <v>0</v>
      </c>
      <c r="G58" s="170">
        <f t="shared" si="21"/>
        <v>0</v>
      </c>
      <c r="H58" s="196"/>
      <c r="I58" s="171">
        <f t="shared" si="25"/>
        <v>0</v>
      </c>
      <c r="J58" s="195" t="str">
        <f t="shared" si="26"/>
        <v>XXXXXXXXXX</v>
      </c>
      <c r="K58" s="196"/>
      <c r="L58" s="165">
        <f t="shared" si="27"/>
        <v>0</v>
      </c>
    </row>
    <row r="59" spans="1:12" s="185" customFormat="1" hidden="1" x14ac:dyDescent="0.35">
      <c r="A59" s="249">
        <f>'AMH Wrksht'!A32</f>
        <v>0</v>
      </c>
      <c r="B59" s="176">
        <f>'AMH Wrksht'!B32</f>
        <v>0</v>
      </c>
      <c r="C59" s="176">
        <f>'AMH Wrksht'!F32</f>
        <v>0</v>
      </c>
      <c r="D59" s="244"/>
      <c r="E59" s="194"/>
      <c r="F59" s="99">
        <f>'AMH Wrksht'!K32</f>
        <v>0</v>
      </c>
      <c r="G59" s="170">
        <f t="shared" si="21"/>
        <v>0</v>
      </c>
      <c r="H59" s="196"/>
      <c r="I59" s="171">
        <f t="shared" si="25"/>
        <v>0</v>
      </c>
      <c r="J59" s="195" t="str">
        <f t="shared" si="26"/>
        <v>XXXXXXXXXX</v>
      </c>
      <c r="K59" s="196"/>
      <c r="L59" s="165">
        <f t="shared" si="27"/>
        <v>0</v>
      </c>
    </row>
    <row r="60" spans="1:12" s="185" customFormat="1" hidden="1" x14ac:dyDescent="0.35">
      <c r="A60" s="249">
        <f>'AMH Wrksht'!A33</f>
        <v>0</v>
      </c>
      <c r="B60" s="176">
        <f>'AMH Wrksht'!B33</f>
        <v>0</v>
      </c>
      <c r="C60" s="176">
        <f>'AMH Wrksht'!F33</f>
        <v>0</v>
      </c>
      <c r="D60" s="244"/>
      <c r="E60" s="194"/>
      <c r="F60" s="99">
        <f>'AMH Wrksht'!K33</f>
        <v>0</v>
      </c>
      <c r="G60" s="170">
        <f t="shared" si="21"/>
        <v>0</v>
      </c>
      <c r="H60" s="196"/>
      <c r="I60" s="171">
        <f t="shared" si="25"/>
        <v>0</v>
      </c>
      <c r="J60" s="195" t="str">
        <f t="shared" si="26"/>
        <v>XXXXXXXXXX</v>
      </c>
      <c r="K60" s="196"/>
      <c r="L60" s="165">
        <f t="shared" si="27"/>
        <v>0</v>
      </c>
    </row>
    <row r="61" spans="1:12" s="185" customFormat="1" hidden="1" x14ac:dyDescent="0.35">
      <c r="A61" s="249">
        <f>'AMH Wrksht'!A34</f>
        <v>5</v>
      </c>
      <c r="B61" s="176" t="str">
        <f>'AMH Wrksht'!B34</f>
        <v>Day Care Services</v>
      </c>
      <c r="C61" s="176" t="str">
        <f>'AMH Wrksht'!F34</f>
        <v>Hours</v>
      </c>
      <c r="D61" s="193"/>
      <c r="E61" s="194"/>
      <c r="F61" s="99">
        <f>'AMH Wrksht'!K34</f>
        <v>0</v>
      </c>
      <c r="G61" s="170">
        <f t="shared" si="21"/>
        <v>0</v>
      </c>
      <c r="H61" s="196"/>
      <c r="I61" s="171">
        <f t="shared" si="25"/>
        <v>0</v>
      </c>
      <c r="J61" s="195" t="str">
        <f t="shared" si="26"/>
        <v>XXXXXXXXXX</v>
      </c>
      <c r="K61" s="196"/>
      <c r="L61" s="165">
        <f t="shared" si="27"/>
        <v>0</v>
      </c>
    </row>
    <row r="62" spans="1:12" s="185" customFormat="1" x14ac:dyDescent="0.35">
      <c r="A62" s="249">
        <f>'AMH Wrksht'!A35</f>
        <v>6</v>
      </c>
      <c r="B62" s="176" t="str">
        <f>'AMH Wrksht'!B35</f>
        <v>Day Treatment</v>
      </c>
      <c r="C62" s="176" t="str">
        <f>'AMH Wrksht'!F35</f>
        <v>Hours</v>
      </c>
      <c r="D62" s="244">
        <v>15.1</v>
      </c>
      <c r="E62" s="194"/>
      <c r="F62" s="99">
        <f>'AMH Wrksht'!K35</f>
        <v>0</v>
      </c>
      <c r="G62" s="170">
        <f t="shared" si="21"/>
        <v>0</v>
      </c>
      <c r="H62" s="196"/>
      <c r="I62" s="171">
        <f t="shared" si="25"/>
        <v>0</v>
      </c>
      <c r="J62" s="195" t="str">
        <f t="shared" si="26"/>
        <v>XXXXXXXXXX</v>
      </c>
      <c r="K62" s="196"/>
      <c r="L62" s="165">
        <f t="shared" si="27"/>
        <v>0</v>
      </c>
    </row>
    <row r="63" spans="1:12" s="185" customFormat="1" x14ac:dyDescent="0.35">
      <c r="A63" s="249">
        <f>'AMH Wrksht'!A36</f>
        <v>7</v>
      </c>
      <c r="B63" s="176" t="str">
        <f>'AMH Wrksht'!B36</f>
        <v>Drop-In/Self Help Centers</v>
      </c>
      <c r="C63" s="176" t="str">
        <f>'AMH Wrksht'!F36</f>
        <v>Hours</v>
      </c>
      <c r="D63" s="244">
        <v>42.38</v>
      </c>
      <c r="E63" s="194"/>
      <c r="F63" s="99">
        <f>'AMH Wrksht'!K36</f>
        <v>0</v>
      </c>
      <c r="G63" s="170">
        <f t="shared" si="21"/>
        <v>0</v>
      </c>
      <c r="H63" s="196"/>
      <c r="I63" s="171">
        <f t="shared" si="25"/>
        <v>0</v>
      </c>
      <c r="J63" s="195" t="str">
        <f t="shared" si="26"/>
        <v>XXXXXXXXXX</v>
      </c>
      <c r="K63" s="196"/>
      <c r="L63" s="165">
        <f t="shared" si="27"/>
        <v>0</v>
      </c>
    </row>
    <row r="64" spans="1:12" s="185" customFormat="1" x14ac:dyDescent="0.35">
      <c r="A64" s="249">
        <f>'AMH Wrksht'!A37</f>
        <v>28</v>
      </c>
      <c r="B64" s="176" t="str">
        <f>'AMH Wrksht'!B37</f>
        <v>Incidental Expenses</v>
      </c>
      <c r="C64" s="176" t="str">
        <f>'AMH Wrksht'!F37</f>
        <v>1 Unit = $1.00</v>
      </c>
      <c r="D64" s="244">
        <v>1</v>
      </c>
      <c r="E64" s="194"/>
      <c r="F64" s="99">
        <f>'AMH Wrksht'!K37</f>
        <v>0</v>
      </c>
      <c r="G64" s="170">
        <f t="shared" si="21"/>
        <v>0</v>
      </c>
      <c r="H64" s="196"/>
      <c r="I64" s="171">
        <f t="shared" si="25"/>
        <v>0</v>
      </c>
      <c r="J64" s="195" t="str">
        <f t="shared" si="26"/>
        <v>XXXXXXXXXX</v>
      </c>
      <c r="K64" s="196"/>
      <c r="L64" s="165">
        <f t="shared" si="27"/>
        <v>0</v>
      </c>
    </row>
    <row r="65" spans="1:12" s="185" customFormat="1" x14ac:dyDescent="0.35">
      <c r="A65" s="249">
        <f>'AMH Wrksht'!A38</f>
        <v>8</v>
      </c>
      <c r="B65" s="176" t="str">
        <f>'AMH Wrksht'!B38</f>
        <v>In-Home &amp; On Site</v>
      </c>
      <c r="C65" s="176" t="str">
        <f>'AMH Wrksht'!F38</f>
        <v>Hours</v>
      </c>
      <c r="D65" s="244">
        <v>73.55</v>
      </c>
      <c r="E65" s="194"/>
      <c r="F65" s="99">
        <f>'AMH Wrksht'!K38</f>
        <v>0</v>
      </c>
      <c r="G65" s="170">
        <f t="shared" si="21"/>
        <v>0</v>
      </c>
      <c r="H65" s="196"/>
      <c r="I65" s="171">
        <f t="shared" si="25"/>
        <v>0</v>
      </c>
      <c r="J65" s="195" t="str">
        <f t="shared" si="26"/>
        <v>XXXXXXXXXX</v>
      </c>
      <c r="K65" s="196"/>
      <c r="L65" s="165">
        <f t="shared" si="27"/>
        <v>0</v>
      </c>
    </row>
    <row r="66" spans="1:12" s="185" customFormat="1" hidden="1" x14ac:dyDescent="0.35">
      <c r="A66" s="249">
        <f>'AMH Wrksht'!A39</f>
        <v>10</v>
      </c>
      <c r="B66" s="176" t="str">
        <f>'AMH Wrksht'!B39</f>
        <v>Intensive Case Management</v>
      </c>
      <c r="C66" s="176" t="str">
        <f>'AMH Wrksht'!F39</f>
        <v>Hours</v>
      </c>
      <c r="D66" s="193"/>
      <c r="E66" s="194"/>
      <c r="F66" s="99">
        <f>'AMH Wrksht'!K39</f>
        <v>0</v>
      </c>
      <c r="G66" s="170">
        <f t="shared" si="21"/>
        <v>0</v>
      </c>
      <c r="H66" s="196"/>
      <c r="I66" s="171">
        <f t="shared" si="25"/>
        <v>0</v>
      </c>
      <c r="J66" s="195" t="str">
        <f t="shared" si="26"/>
        <v>XXXXXXXXXX</v>
      </c>
      <c r="K66" s="196"/>
      <c r="L66" s="165">
        <f t="shared" si="27"/>
        <v>0</v>
      </c>
    </row>
    <row r="67" spans="1:12" s="185" customFormat="1" x14ac:dyDescent="0.35">
      <c r="A67" s="249">
        <f>'AMH Wrksht'!A40</f>
        <v>42</v>
      </c>
      <c r="B67" s="176" t="str">
        <f>'AMH Wrksht'!B40</f>
        <v>Intervention - Group</v>
      </c>
      <c r="C67" s="176" t="str">
        <f>'AMH Wrksht'!F40</f>
        <v>Hours</v>
      </c>
      <c r="D67" s="244">
        <v>16.8</v>
      </c>
      <c r="E67" s="194"/>
      <c r="F67" s="99">
        <f>'AMH Wrksht'!K40</f>
        <v>0</v>
      </c>
      <c r="G67" s="170">
        <f t="shared" si="21"/>
        <v>0</v>
      </c>
      <c r="H67" s="196"/>
      <c r="I67" s="171">
        <f t="shared" si="25"/>
        <v>0</v>
      </c>
      <c r="J67" s="195" t="str">
        <f t="shared" si="26"/>
        <v>XXXXXXXXXX</v>
      </c>
      <c r="K67" s="196"/>
      <c r="L67" s="165">
        <f t="shared" si="27"/>
        <v>0</v>
      </c>
    </row>
    <row r="68" spans="1:12" s="185" customFormat="1" x14ac:dyDescent="0.35">
      <c r="A68" s="249">
        <f>'AMH Wrksht'!A41</f>
        <v>11</v>
      </c>
      <c r="B68" s="176" t="str">
        <f>'AMH Wrksht'!B41</f>
        <v>Intervention - Individual</v>
      </c>
      <c r="C68" s="176" t="str">
        <f>'AMH Wrksht'!F41</f>
        <v>Hours</v>
      </c>
      <c r="D68" s="244">
        <v>67.2</v>
      </c>
      <c r="E68" s="194"/>
      <c r="F68" s="99">
        <f>'AMH Wrksht'!K41</f>
        <v>0</v>
      </c>
      <c r="G68" s="170">
        <f t="shared" si="21"/>
        <v>0</v>
      </c>
      <c r="H68" s="196"/>
      <c r="I68" s="171">
        <f t="shared" si="25"/>
        <v>0</v>
      </c>
      <c r="J68" s="195" t="str">
        <f t="shared" si="26"/>
        <v>XXXXXXXXXX</v>
      </c>
      <c r="K68" s="196"/>
      <c r="L68" s="165">
        <f t="shared" si="27"/>
        <v>0</v>
      </c>
    </row>
    <row r="69" spans="1:12" s="185" customFormat="1" x14ac:dyDescent="0.35">
      <c r="A69" s="249">
        <f>'AMH Wrksht'!A42</f>
        <v>12</v>
      </c>
      <c r="B69" s="176" t="str">
        <f>'AMH Wrksht'!B42</f>
        <v>Medical Services</v>
      </c>
      <c r="C69" s="176" t="str">
        <f>'AMH Wrksht'!F42</f>
        <v>Hours</v>
      </c>
      <c r="D69" s="244">
        <v>383.08</v>
      </c>
      <c r="E69" s="194"/>
      <c r="F69" s="99">
        <f>'AMH Wrksht'!K42</f>
        <v>0</v>
      </c>
      <c r="G69" s="170">
        <f t="shared" si="21"/>
        <v>0</v>
      </c>
      <c r="H69" s="196"/>
      <c r="I69" s="171">
        <f t="shared" si="25"/>
        <v>0</v>
      </c>
      <c r="J69" s="195" t="str">
        <f t="shared" si="26"/>
        <v>XXXXXXXXXX</v>
      </c>
      <c r="K69" s="196"/>
      <c r="L69" s="165">
        <f t="shared" si="27"/>
        <v>0</v>
      </c>
    </row>
    <row r="70" spans="1:12" s="185" customFormat="1" x14ac:dyDescent="0.35">
      <c r="A70" s="249">
        <f>'AMH Wrksht'!A43</f>
        <v>40</v>
      </c>
      <c r="B70" s="176" t="str">
        <f>'AMH Wrksht'!B43</f>
        <v>MH Clubhouse Services (Client Specific)</v>
      </c>
      <c r="C70" s="176" t="str">
        <f>'AMH Wrksht'!F43</f>
        <v>Hours</v>
      </c>
      <c r="D70" s="244">
        <v>41.46</v>
      </c>
      <c r="E70" s="194"/>
      <c r="F70" s="99">
        <f>'AMH Wrksht'!K43</f>
        <v>0</v>
      </c>
      <c r="G70" s="170">
        <f t="shared" si="21"/>
        <v>0</v>
      </c>
      <c r="H70" s="196"/>
      <c r="I70" s="171">
        <f t="shared" si="25"/>
        <v>0</v>
      </c>
      <c r="J70" s="195" t="str">
        <f t="shared" si="26"/>
        <v>XXXXXXXXXX</v>
      </c>
      <c r="K70" s="196"/>
      <c r="L70" s="165">
        <f t="shared" si="27"/>
        <v>0</v>
      </c>
    </row>
    <row r="71" spans="1:12" s="185" customFormat="1" x14ac:dyDescent="0.35">
      <c r="A71" s="249">
        <f>'AMH Wrksht'!A44</f>
        <v>40</v>
      </c>
      <c r="B71" s="176" t="str">
        <f>'AMH Wrksht'!B44</f>
        <v>MH Clubhouse Services (Non-Client Specific)</v>
      </c>
      <c r="C71" s="176" t="str">
        <f>'AMH Wrksht'!F44</f>
        <v>Hours</v>
      </c>
      <c r="D71" s="244">
        <v>41.46</v>
      </c>
      <c r="E71" s="194"/>
      <c r="F71" s="99">
        <f>'AMH Wrksht'!K44</f>
        <v>0</v>
      </c>
      <c r="G71" s="170">
        <f t="shared" ref="G71" si="28">D71*F71</f>
        <v>0</v>
      </c>
      <c r="H71" s="196"/>
      <c r="I71" s="171">
        <f t="shared" ref="I71" si="29">ROUND(G71-H71,2)</f>
        <v>0</v>
      </c>
      <c r="J71" s="195" t="str">
        <f t="shared" ref="J71" si="30">IF(E71="","XXXXXXXXXX",ROUND(MAX((E71/$C$4*$C$6)-H71,(E71-H71)/$C$5),2))</f>
        <v>XXXXXXXXXX</v>
      </c>
      <c r="K71" s="196"/>
      <c r="L71" s="165">
        <f t="shared" ref="L71" si="31">IF(D71="",0,K71/D71)</f>
        <v>0</v>
      </c>
    </row>
    <row r="72" spans="1:12" s="185" customFormat="1" x14ac:dyDescent="0.35">
      <c r="A72" s="249">
        <f>'AMH Wrksht'!A45</f>
        <v>35</v>
      </c>
      <c r="B72" s="176" t="str">
        <f>'AMH Wrksht'!B45</f>
        <v>Outpatient - Group</v>
      </c>
      <c r="C72" s="176" t="str">
        <f>'AMH Wrksht'!F45</f>
        <v>Hours</v>
      </c>
      <c r="D72" s="244">
        <v>20.13</v>
      </c>
      <c r="E72" s="194"/>
      <c r="F72" s="99">
        <f>'AMH Wrksht'!K45</f>
        <v>0</v>
      </c>
      <c r="G72" s="170">
        <f t="shared" si="21"/>
        <v>0</v>
      </c>
      <c r="H72" s="196"/>
      <c r="I72" s="171">
        <f t="shared" si="25"/>
        <v>0</v>
      </c>
      <c r="J72" s="195" t="str">
        <f t="shared" si="26"/>
        <v>XXXXXXXXXX</v>
      </c>
      <c r="K72" s="196"/>
      <c r="L72" s="165">
        <f t="shared" si="27"/>
        <v>0</v>
      </c>
    </row>
    <row r="73" spans="1:12" s="185" customFormat="1" x14ac:dyDescent="0.35">
      <c r="A73" s="249">
        <f>'AMH Wrksht'!A46</f>
        <v>14</v>
      </c>
      <c r="B73" s="176" t="str">
        <f>'AMH Wrksht'!B46</f>
        <v>Outpatient - Individual</v>
      </c>
      <c r="C73" s="176" t="str">
        <f>'AMH Wrksht'!F46</f>
        <v>Hours</v>
      </c>
      <c r="D73" s="244">
        <v>80.510000000000005</v>
      </c>
      <c r="E73" s="194"/>
      <c r="F73" s="99">
        <f>'AMH Wrksht'!K46</f>
        <v>0</v>
      </c>
      <c r="G73" s="170">
        <f t="shared" si="21"/>
        <v>0</v>
      </c>
      <c r="H73" s="196"/>
      <c r="I73" s="171">
        <f t="shared" si="25"/>
        <v>0</v>
      </c>
      <c r="J73" s="195" t="str">
        <f t="shared" si="26"/>
        <v>XXXXXXXXXX</v>
      </c>
      <c r="K73" s="196"/>
      <c r="L73" s="165">
        <f t="shared" si="27"/>
        <v>0</v>
      </c>
    </row>
    <row r="74" spans="1:12" s="185" customFormat="1" x14ac:dyDescent="0.35">
      <c r="A74" s="249">
        <f>'AMH Wrksht'!A47</f>
        <v>15</v>
      </c>
      <c r="B74" s="176" t="str">
        <f>'AMH Wrksht'!B47</f>
        <v>Outreach (Client Specific)</v>
      </c>
      <c r="C74" s="176" t="str">
        <f>'AMH Wrksht'!F47</f>
        <v>Hours</v>
      </c>
      <c r="D74" s="244">
        <v>52.41</v>
      </c>
      <c r="E74" s="194"/>
      <c r="F74" s="99">
        <f>'AMH Wrksht'!K47</f>
        <v>0</v>
      </c>
      <c r="G74" s="170">
        <f t="shared" si="21"/>
        <v>0</v>
      </c>
      <c r="H74" s="196"/>
      <c r="I74" s="171">
        <f t="shared" si="25"/>
        <v>0</v>
      </c>
      <c r="J74" s="195" t="str">
        <f t="shared" si="26"/>
        <v>XXXXXXXXXX</v>
      </c>
      <c r="K74" s="196"/>
      <c r="L74" s="165">
        <f t="shared" si="27"/>
        <v>0</v>
      </c>
    </row>
    <row r="75" spans="1:12" s="185" customFormat="1" x14ac:dyDescent="0.35">
      <c r="A75" s="249">
        <f>'AMH Wrksht'!A48</f>
        <v>15</v>
      </c>
      <c r="B75" s="176" t="str">
        <f>'AMH Wrksht'!B48</f>
        <v>Outreach (Non-Client Specific)</v>
      </c>
      <c r="C75" s="176" t="str">
        <f>'AMH Wrksht'!F48</f>
        <v>Hours</v>
      </c>
      <c r="D75" s="244">
        <v>52.41</v>
      </c>
      <c r="E75" s="194"/>
      <c r="F75" s="99">
        <f>'AMH Wrksht'!K48</f>
        <v>0</v>
      </c>
      <c r="G75" s="170">
        <f t="shared" si="21"/>
        <v>0</v>
      </c>
      <c r="H75" s="196"/>
      <c r="I75" s="171">
        <f t="shared" si="25"/>
        <v>0</v>
      </c>
      <c r="J75" s="195" t="str">
        <f t="shared" si="26"/>
        <v>XXXXXXXXXX</v>
      </c>
      <c r="K75" s="196"/>
      <c r="L75" s="165">
        <f t="shared" si="27"/>
        <v>0</v>
      </c>
    </row>
    <row r="76" spans="1:12" s="185" customFormat="1" x14ac:dyDescent="0.35">
      <c r="A76" s="249">
        <f>'AMH Wrksht'!A49</f>
        <v>47</v>
      </c>
      <c r="B76" s="176" t="str">
        <f>'AMH Wrksht'!B49</f>
        <v>Recovery Support - Group</v>
      </c>
      <c r="C76" s="176" t="str">
        <f>'AMH Wrksht'!F49</f>
        <v>Hours</v>
      </c>
      <c r="D76" s="244">
        <v>12.68</v>
      </c>
      <c r="E76" s="194"/>
      <c r="F76" s="99">
        <f>'AMH Wrksht'!K49</f>
        <v>0</v>
      </c>
      <c r="G76" s="170">
        <f t="shared" si="21"/>
        <v>0</v>
      </c>
      <c r="H76" s="196"/>
      <c r="I76" s="171">
        <f t="shared" si="25"/>
        <v>0</v>
      </c>
      <c r="J76" s="195" t="str">
        <f t="shared" si="26"/>
        <v>XXXXXXXXXX</v>
      </c>
      <c r="K76" s="196"/>
      <c r="L76" s="165">
        <f t="shared" si="27"/>
        <v>0</v>
      </c>
    </row>
    <row r="77" spans="1:12" s="185" customFormat="1" x14ac:dyDescent="0.35">
      <c r="A77" s="249">
        <f>'AMH Wrksht'!A50</f>
        <v>46</v>
      </c>
      <c r="B77" s="176" t="str">
        <f>'AMH Wrksht'!B50</f>
        <v>Recovery Support - Individual</v>
      </c>
      <c r="C77" s="176" t="str">
        <f>'AMH Wrksht'!F50</f>
        <v>Hours</v>
      </c>
      <c r="D77" s="244">
        <v>50.73</v>
      </c>
      <c r="E77" s="194"/>
      <c r="F77" s="99">
        <f>'AMH Wrksht'!K50</f>
        <v>0</v>
      </c>
      <c r="G77" s="170">
        <f t="shared" si="21"/>
        <v>0</v>
      </c>
      <c r="H77" s="196"/>
      <c r="I77" s="171">
        <f t="shared" si="25"/>
        <v>0</v>
      </c>
      <c r="J77" s="195" t="str">
        <f t="shared" si="26"/>
        <v>XXXXXXXXXX</v>
      </c>
      <c r="K77" s="196"/>
      <c r="L77" s="165">
        <f t="shared" si="27"/>
        <v>0</v>
      </c>
    </row>
    <row r="78" spans="1:12" s="185" customFormat="1" hidden="1" x14ac:dyDescent="0.35">
      <c r="A78" s="249">
        <f>'AMH Wrksht'!A51</f>
        <v>22</v>
      </c>
      <c r="B78" s="176" t="str">
        <f>'AMH Wrksht'!B51</f>
        <v>Respite Services</v>
      </c>
      <c r="C78" s="176" t="str">
        <f>'AMH Wrksht'!F51</f>
        <v>Hours</v>
      </c>
      <c r="D78" s="193"/>
      <c r="E78" s="194"/>
      <c r="F78" s="99">
        <f>'AMH Wrksht'!K51</f>
        <v>0</v>
      </c>
      <c r="G78" s="170">
        <f t="shared" si="21"/>
        <v>0</v>
      </c>
      <c r="H78" s="196"/>
      <c r="I78" s="171">
        <f t="shared" si="25"/>
        <v>0</v>
      </c>
      <c r="J78" s="195" t="str">
        <f t="shared" si="26"/>
        <v>XXXXXXXXXX</v>
      </c>
      <c r="K78" s="196"/>
      <c r="L78" s="165">
        <f t="shared" si="27"/>
        <v>0</v>
      </c>
    </row>
    <row r="79" spans="1:12" s="185" customFormat="1" hidden="1" x14ac:dyDescent="0.35">
      <c r="A79" s="249">
        <f>'AMH Wrksht'!A52</f>
        <v>0</v>
      </c>
      <c r="B79" s="176">
        <f>'AMH Wrksht'!B52</f>
        <v>0</v>
      </c>
      <c r="C79" s="176">
        <f>'AMH Wrksht'!F52</f>
        <v>0</v>
      </c>
      <c r="D79" s="244"/>
      <c r="E79" s="194"/>
      <c r="F79" s="99">
        <f>'AMH Wrksht'!K52</f>
        <v>0</v>
      </c>
      <c r="G79" s="170">
        <f t="shared" si="21"/>
        <v>0</v>
      </c>
      <c r="H79" s="196"/>
      <c r="I79" s="171">
        <f t="shared" si="25"/>
        <v>0</v>
      </c>
      <c r="J79" s="195" t="str">
        <f t="shared" si="26"/>
        <v>XXXXXXXXXX</v>
      </c>
      <c r="K79" s="196"/>
      <c r="L79" s="165">
        <f t="shared" si="27"/>
        <v>0</v>
      </c>
    </row>
    <row r="80" spans="1:12" s="185" customFormat="1" x14ac:dyDescent="0.35">
      <c r="A80" s="249">
        <f>'AMH Wrksht'!A53</f>
        <v>25</v>
      </c>
      <c r="B80" s="176" t="str">
        <f>'AMH Wrksht'!B53</f>
        <v>Supported Employment</v>
      </c>
      <c r="C80" s="176" t="str">
        <f>'AMH Wrksht'!F53</f>
        <v>Hours</v>
      </c>
      <c r="D80" s="244">
        <v>56.3</v>
      </c>
      <c r="E80" s="194"/>
      <c r="F80" s="99">
        <f>'AMH Wrksht'!K53</f>
        <v>0</v>
      </c>
      <c r="G80" s="170">
        <f t="shared" si="21"/>
        <v>0</v>
      </c>
      <c r="H80" s="196"/>
      <c r="I80" s="171">
        <f t="shared" si="25"/>
        <v>0</v>
      </c>
      <c r="J80" s="195" t="str">
        <f t="shared" si="26"/>
        <v>XXXXXXXXXX</v>
      </c>
      <c r="K80" s="196"/>
      <c r="L80" s="165">
        <f t="shared" si="27"/>
        <v>0</v>
      </c>
    </row>
    <row r="81" spans="1:12" s="185" customFormat="1" x14ac:dyDescent="0.35">
      <c r="A81" s="249">
        <f>'AMH Wrksht'!A54</f>
        <v>26</v>
      </c>
      <c r="B81" s="176" t="str">
        <f>'AMH Wrksht'!B54</f>
        <v>Supportive Housing/Living</v>
      </c>
      <c r="C81" s="176" t="str">
        <f>'AMH Wrksht'!F54</f>
        <v>Hours</v>
      </c>
      <c r="D81" s="244">
        <v>68.900000000000006</v>
      </c>
      <c r="E81" s="194"/>
      <c r="F81" s="99">
        <f>'AMH Wrksht'!K54</f>
        <v>0</v>
      </c>
      <c r="G81" s="170">
        <f t="shared" si="21"/>
        <v>0</v>
      </c>
      <c r="H81" s="196"/>
      <c r="I81" s="171">
        <f t="shared" si="25"/>
        <v>0</v>
      </c>
      <c r="J81" s="195" t="str">
        <f t="shared" si="26"/>
        <v>XXXXXXXXXX</v>
      </c>
      <c r="K81" s="196"/>
      <c r="L81" s="165">
        <f t="shared" si="27"/>
        <v>0</v>
      </c>
    </row>
    <row r="82" spans="1:12" s="185" customFormat="1" x14ac:dyDescent="0.35">
      <c r="A82" s="249" t="str">
        <f>'AMH Wrksht'!A55</f>
        <v>TBD</v>
      </c>
      <c r="B82" s="176" t="str">
        <f>'AMH Wrksht'!B55</f>
        <v>Cost Reimbursement Expenses</v>
      </c>
      <c r="C82" s="176" t="str">
        <f>'AMH Wrksht'!F55</f>
        <v>TBD</v>
      </c>
      <c r="D82" s="193"/>
      <c r="E82" s="194"/>
      <c r="F82" s="99">
        <f>'AMH Wrksht'!K55</f>
        <v>0</v>
      </c>
      <c r="G82" s="170">
        <f t="shared" si="21"/>
        <v>0</v>
      </c>
      <c r="H82" s="196"/>
      <c r="I82" s="171">
        <f t="shared" si="25"/>
        <v>0</v>
      </c>
      <c r="J82" s="195" t="str">
        <f t="shared" si="26"/>
        <v>XXXXXXXXXX</v>
      </c>
      <c r="K82" s="196"/>
      <c r="L82" s="165">
        <f t="shared" si="27"/>
        <v>0</v>
      </c>
    </row>
    <row r="83" spans="1:12" s="185" customFormat="1" x14ac:dyDescent="0.35">
      <c r="A83" s="249">
        <f>'AMH Wrksht'!A64</f>
        <v>0</v>
      </c>
      <c r="B83" s="176">
        <f>'AMH Wrksht'!B64</f>
        <v>0</v>
      </c>
      <c r="C83" s="176">
        <f>'AMH Wrksht'!F64</f>
        <v>0</v>
      </c>
      <c r="D83" s="193"/>
      <c r="E83" s="194"/>
      <c r="F83" s="99">
        <f>'AMH Wrksht'!K64</f>
        <v>0</v>
      </c>
      <c r="G83" s="170">
        <f t="shared" si="21"/>
        <v>0</v>
      </c>
      <c r="H83" s="196"/>
      <c r="I83" s="171">
        <f t="shared" si="25"/>
        <v>0</v>
      </c>
      <c r="J83" s="195" t="str">
        <f t="shared" si="26"/>
        <v>XXXXXXXXXX</v>
      </c>
      <c r="K83" s="196"/>
      <c r="L83" s="165">
        <f t="shared" si="27"/>
        <v>0</v>
      </c>
    </row>
    <row r="84" spans="1:12" s="185" customFormat="1" x14ac:dyDescent="0.35">
      <c r="A84" s="249">
        <f>'AMH Wrksht'!A65</f>
        <v>0</v>
      </c>
      <c r="B84" s="176">
        <f>'AMH Wrksht'!B65</f>
        <v>0</v>
      </c>
      <c r="C84" s="176">
        <f>'AMH Wrksht'!F65</f>
        <v>0</v>
      </c>
      <c r="D84" s="193"/>
      <c r="E84" s="194"/>
      <c r="F84" s="99">
        <f>'AMH Wrksht'!K65</f>
        <v>0</v>
      </c>
      <c r="G84" s="170">
        <f t="shared" si="21"/>
        <v>0</v>
      </c>
      <c r="H84" s="196"/>
      <c r="I84" s="171">
        <f t="shared" si="25"/>
        <v>0</v>
      </c>
      <c r="J84" s="195" t="str">
        <f t="shared" si="26"/>
        <v>XXXXXXXXXX</v>
      </c>
      <c r="K84" s="196"/>
      <c r="L84" s="165">
        <f t="shared" si="27"/>
        <v>0</v>
      </c>
    </row>
    <row r="85" spans="1:12" s="131" customFormat="1" hidden="1" x14ac:dyDescent="0.35">
      <c r="A85" s="175"/>
      <c r="B85" s="178"/>
      <c r="C85" s="178"/>
      <c r="D85" s="256">
        <v>80</v>
      </c>
      <c r="E85" s="257"/>
      <c r="F85" s="99">
        <f>'AMH Wrksht'!K66</f>
        <v>0</v>
      </c>
      <c r="G85" s="170">
        <f t="shared" si="21"/>
        <v>0</v>
      </c>
      <c r="H85" s="258"/>
      <c r="I85" s="171">
        <f t="shared" si="22"/>
        <v>0</v>
      </c>
      <c r="J85" s="195" t="str">
        <f t="shared" si="23"/>
        <v>XXXXXXXXXX</v>
      </c>
      <c r="K85" s="258"/>
      <c r="L85" s="165">
        <f t="shared" si="24"/>
        <v>0</v>
      </c>
    </row>
    <row r="86" spans="1:12" s="131" customFormat="1" hidden="1" x14ac:dyDescent="0.35">
      <c r="A86" s="175"/>
      <c r="B86" s="178"/>
      <c r="C86" s="178"/>
      <c r="D86" s="256">
        <v>80</v>
      </c>
      <c r="E86" s="257"/>
      <c r="F86" s="99">
        <f>'AMH Wrksht'!K67</f>
        <v>0</v>
      </c>
      <c r="G86" s="170">
        <f t="shared" si="21"/>
        <v>0</v>
      </c>
      <c r="H86" s="258"/>
      <c r="I86" s="171">
        <f t="shared" si="22"/>
        <v>0</v>
      </c>
      <c r="J86" s="195" t="str">
        <f t="shared" si="23"/>
        <v>XXXXXXXXXX</v>
      </c>
      <c r="K86" s="258"/>
      <c r="L86" s="165">
        <f t="shared" si="24"/>
        <v>0</v>
      </c>
    </row>
    <row r="87" spans="1:12" s="131" customFormat="1" hidden="1" x14ac:dyDescent="0.35">
      <c r="A87" s="175"/>
      <c r="B87" s="178"/>
      <c r="C87" s="178"/>
      <c r="D87" s="259">
        <v>80</v>
      </c>
      <c r="E87" s="260"/>
      <c r="F87" s="261">
        <f>'AMH Wrksht'!K68</f>
        <v>0</v>
      </c>
      <c r="G87" s="262">
        <f t="shared" si="21"/>
        <v>0</v>
      </c>
      <c r="H87" s="263"/>
      <c r="I87" s="264">
        <f t="shared" si="22"/>
        <v>0</v>
      </c>
      <c r="J87" s="265" t="str">
        <f t="shared" si="23"/>
        <v>XXXXXXXXXX</v>
      </c>
      <c r="K87" s="263"/>
      <c r="L87" s="266">
        <f t="shared" si="24"/>
        <v>0</v>
      </c>
    </row>
    <row r="88" spans="1:12" s="185" customFormat="1" x14ac:dyDescent="0.35">
      <c r="A88" s="175"/>
      <c r="B88" s="179" t="str">
        <f>'AMH Wrksht'!B69</f>
        <v>CRISIS SERVICES</v>
      </c>
      <c r="C88" s="178">
        <f>'AMH Wrksht'!F69</f>
        <v>0</v>
      </c>
      <c r="D88" s="180"/>
      <c r="E88" s="181"/>
      <c r="F88" s="245"/>
      <c r="G88" s="181"/>
      <c r="H88" s="181"/>
      <c r="I88" s="182"/>
      <c r="J88" s="183"/>
      <c r="K88" s="181"/>
      <c r="L88" s="158"/>
    </row>
    <row r="89" spans="1:12" s="185" customFormat="1" x14ac:dyDescent="0.35">
      <c r="A89" s="249">
        <f>'AMH Wrksht'!A70</f>
        <v>3</v>
      </c>
      <c r="B89" s="176" t="str">
        <f>'AMH Wrksht'!B70</f>
        <v>Crisis Stabilization</v>
      </c>
      <c r="C89" s="176" t="str">
        <f>'AMH Wrksht'!F70</f>
        <v>Day</v>
      </c>
      <c r="D89" s="244">
        <v>303.67</v>
      </c>
      <c r="E89" s="194"/>
      <c r="F89" s="99">
        <f>'AMH Wrksht'!K70</f>
        <v>0</v>
      </c>
      <c r="G89" s="170">
        <f t="shared" si="21"/>
        <v>0</v>
      </c>
      <c r="H89" s="196"/>
      <c r="I89" s="171">
        <f t="shared" ref="I89:I95" si="32">ROUND(G89-H89,2)</f>
        <v>0</v>
      </c>
      <c r="J89" s="195" t="str">
        <f t="shared" ref="J89:J95" si="33">IF(E89="","XXXXXXXXXX",ROUND(MAX((E89/$C$4*$C$6)-H89,(E89-H89)/$C$5),2))</f>
        <v>XXXXXXXXXX</v>
      </c>
      <c r="K89" s="196"/>
      <c r="L89" s="165">
        <f t="shared" ref="L89:L95" si="34">IF(D89="",0,K89/D89)</f>
        <v>0</v>
      </c>
    </row>
    <row r="90" spans="1:12" s="185" customFormat="1" x14ac:dyDescent="0.35">
      <c r="A90" s="249">
        <f>'AMH Wrksht'!A71</f>
        <v>4</v>
      </c>
      <c r="B90" s="176" t="str">
        <f>'AMH Wrksht'!B71</f>
        <v>Crisis Support/Emergency - Client Specific</v>
      </c>
      <c r="C90" s="176" t="str">
        <f>'AMH Wrksht'!F71</f>
        <v>Hours</v>
      </c>
      <c r="D90" s="244">
        <v>64.89</v>
      </c>
      <c r="E90" s="194"/>
      <c r="F90" s="99">
        <f>'AMH Wrksht'!K71</f>
        <v>0</v>
      </c>
      <c r="G90" s="170">
        <f t="shared" si="21"/>
        <v>0</v>
      </c>
      <c r="H90" s="196"/>
      <c r="I90" s="171">
        <f t="shared" si="32"/>
        <v>0</v>
      </c>
      <c r="J90" s="195" t="str">
        <f t="shared" si="33"/>
        <v>XXXXXXXXXX</v>
      </c>
      <c r="K90" s="196"/>
      <c r="L90" s="165">
        <f t="shared" si="34"/>
        <v>0</v>
      </c>
    </row>
    <row r="91" spans="1:12" s="185" customFormat="1" x14ac:dyDescent="0.35">
      <c r="A91" s="249">
        <f>'AMH Wrksht'!A72</f>
        <v>4</v>
      </c>
      <c r="B91" s="176" t="str">
        <f>'AMH Wrksht'!B72</f>
        <v>Crisis Support/Emergency - Non-Client Specific</v>
      </c>
      <c r="C91" s="176" t="str">
        <f>'AMH Wrksht'!F72</f>
        <v>Hours</v>
      </c>
      <c r="D91" s="244">
        <v>64.89</v>
      </c>
      <c r="E91" s="194"/>
      <c r="F91" s="99">
        <f>'AMH Wrksht'!K72</f>
        <v>0</v>
      </c>
      <c r="G91" s="170">
        <f t="shared" si="21"/>
        <v>0</v>
      </c>
      <c r="H91" s="196"/>
      <c r="I91" s="171">
        <f t="shared" si="32"/>
        <v>0</v>
      </c>
      <c r="J91" s="195" t="str">
        <f t="shared" si="33"/>
        <v>XXXXXXXXXX</v>
      </c>
      <c r="K91" s="196"/>
      <c r="L91" s="165">
        <f t="shared" si="34"/>
        <v>0</v>
      </c>
    </row>
    <row r="92" spans="1:12" s="185" customFormat="1" x14ac:dyDescent="0.35">
      <c r="A92" s="249">
        <f>'AMH Wrksht'!A73</f>
        <v>9</v>
      </c>
      <c r="B92" s="176" t="str">
        <f>'AMH Wrksht'!B73</f>
        <v>Inpatient</v>
      </c>
      <c r="C92" s="176" t="str">
        <f>'AMH Wrksht'!F73</f>
        <v>Days</v>
      </c>
      <c r="D92" s="244">
        <v>314.05</v>
      </c>
      <c r="E92" s="194"/>
      <c r="F92" s="99">
        <f>'AMH Wrksht'!K73</f>
        <v>0</v>
      </c>
      <c r="G92" s="170">
        <f t="shared" si="21"/>
        <v>0</v>
      </c>
      <c r="H92" s="196"/>
      <c r="I92" s="171">
        <f t="shared" si="32"/>
        <v>0</v>
      </c>
      <c r="J92" s="195" t="str">
        <f t="shared" si="33"/>
        <v>XXXXXXXXXX</v>
      </c>
      <c r="K92" s="196"/>
      <c r="L92" s="165">
        <f t="shared" si="34"/>
        <v>0</v>
      </c>
    </row>
    <row r="93" spans="1:12" s="185" customFormat="1" hidden="1" x14ac:dyDescent="0.35">
      <c r="A93" s="249">
        <f>'AMH Wrksht'!A74</f>
        <v>39</v>
      </c>
      <c r="B93" s="176" t="str">
        <f>'AMH Wrksht'!B74</f>
        <v>Short-term Residential Treatment</v>
      </c>
      <c r="C93" s="176" t="str">
        <f>'AMH Wrksht'!F74</f>
        <v>Days</v>
      </c>
      <c r="D93" s="193"/>
      <c r="E93" s="194"/>
      <c r="F93" s="99">
        <f>'AMH Wrksht'!K74</f>
        <v>0</v>
      </c>
      <c r="G93" s="170">
        <f t="shared" si="21"/>
        <v>0</v>
      </c>
      <c r="H93" s="196"/>
      <c r="I93" s="171">
        <f t="shared" si="32"/>
        <v>0</v>
      </c>
      <c r="J93" s="195" t="str">
        <f t="shared" si="33"/>
        <v>XXXXXXXXXX</v>
      </c>
      <c r="K93" s="196"/>
      <c r="L93" s="165">
        <f t="shared" si="34"/>
        <v>0</v>
      </c>
    </row>
    <row r="94" spans="1:12" s="185" customFormat="1" x14ac:dyDescent="0.35">
      <c r="A94" s="249">
        <f>'AMH Wrksht'!A75</f>
        <v>0</v>
      </c>
      <c r="B94" s="176">
        <f>'AMH Wrksht'!B75</f>
        <v>0</v>
      </c>
      <c r="C94" s="176">
        <f>'AMH Wrksht'!F75</f>
        <v>0</v>
      </c>
      <c r="D94" s="193"/>
      <c r="E94" s="194"/>
      <c r="F94" s="99">
        <f>'AMH Wrksht'!K75</f>
        <v>0</v>
      </c>
      <c r="G94" s="170">
        <f t="shared" si="21"/>
        <v>0</v>
      </c>
      <c r="H94" s="196"/>
      <c r="I94" s="171">
        <f t="shared" si="32"/>
        <v>0</v>
      </c>
      <c r="J94" s="195" t="str">
        <f t="shared" si="33"/>
        <v>XXXXXXXXXX</v>
      </c>
      <c r="K94" s="196"/>
      <c r="L94" s="165">
        <f t="shared" si="34"/>
        <v>0</v>
      </c>
    </row>
    <row r="95" spans="1:12" s="185" customFormat="1" x14ac:dyDescent="0.35">
      <c r="A95" s="249">
        <f>'AMH Wrksht'!A76</f>
        <v>0</v>
      </c>
      <c r="B95" s="176">
        <f>'AMH Wrksht'!B76</f>
        <v>0</v>
      </c>
      <c r="C95" s="176">
        <f>'AMH Wrksht'!F76</f>
        <v>0</v>
      </c>
      <c r="D95" s="193"/>
      <c r="E95" s="194"/>
      <c r="F95" s="99">
        <f>'AMH Wrksht'!K76</f>
        <v>0</v>
      </c>
      <c r="G95" s="170">
        <f t="shared" si="21"/>
        <v>0</v>
      </c>
      <c r="H95" s="196"/>
      <c r="I95" s="171">
        <f t="shared" si="32"/>
        <v>0</v>
      </c>
      <c r="J95" s="195" t="str">
        <f t="shared" si="33"/>
        <v>XXXXXXXXXX</v>
      </c>
      <c r="K95" s="196"/>
      <c r="L95" s="165">
        <f t="shared" si="34"/>
        <v>0</v>
      </c>
    </row>
    <row r="96" spans="1:12" s="131" customFormat="1" hidden="1" x14ac:dyDescent="0.35">
      <c r="A96" s="175"/>
      <c r="B96" s="178"/>
      <c r="C96" s="178"/>
      <c r="D96" s="256">
        <v>80</v>
      </c>
      <c r="E96" s="257"/>
      <c r="F96" s="99">
        <f>'AMH Wrksht'!K77</f>
        <v>0</v>
      </c>
      <c r="G96" s="170">
        <f t="shared" si="21"/>
        <v>0</v>
      </c>
      <c r="H96" s="258"/>
      <c r="I96" s="171">
        <f t="shared" si="22"/>
        <v>0</v>
      </c>
      <c r="J96" s="195" t="str">
        <f t="shared" si="23"/>
        <v>XXXXXXXXXX</v>
      </c>
      <c r="K96" s="258"/>
      <c r="L96" s="165">
        <f t="shared" si="24"/>
        <v>0</v>
      </c>
    </row>
    <row r="97" spans="1:12" s="131" customFormat="1" hidden="1" x14ac:dyDescent="0.35">
      <c r="A97" s="175"/>
      <c r="B97" s="178"/>
      <c r="C97" s="178"/>
      <c r="D97" s="256">
        <v>80</v>
      </c>
      <c r="E97" s="257"/>
      <c r="F97" s="99">
        <f>'AMH Wrksht'!K78</f>
        <v>0</v>
      </c>
      <c r="G97" s="170">
        <f t="shared" si="21"/>
        <v>0</v>
      </c>
      <c r="H97" s="258"/>
      <c r="I97" s="171">
        <f t="shared" si="22"/>
        <v>0</v>
      </c>
      <c r="J97" s="195" t="str">
        <f t="shared" si="23"/>
        <v>XXXXXXXXXX</v>
      </c>
      <c r="K97" s="258"/>
      <c r="L97" s="165">
        <f t="shared" si="24"/>
        <v>0</v>
      </c>
    </row>
    <row r="98" spans="1:12" s="131" customFormat="1" hidden="1" x14ac:dyDescent="0.35">
      <c r="A98" s="175"/>
      <c r="B98" s="178"/>
      <c r="C98" s="178"/>
      <c r="D98" s="259">
        <v>80</v>
      </c>
      <c r="E98" s="260"/>
      <c r="F98" s="261">
        <f>'AMH Wrksht'!K79</f>
        <v>0</v>
      </c>
      <c r="G98" s="262">
        <f t="shared" si="21"/>
        <v>0</v>
      </c>
      <c r="H98" s="263"/>
      <c r="I98" s="264">
        <f t="shared" si="22"/>
        <v>0</v>
      </c>
      <c r="J98" s="265" t="str">
        <f t="shared" si="23"/>
        <v>XXXXXXXXXX</v>
      </c>
      <c r="K98" s="263"/>
      <c r="L98" s="266">
        <f t="shared" si="24"/>
        <v>0</v>
      </c>
    </row>
    <row r="99" spans="1:12" s="185" customFormat="1" x14ac:dyDescent="0.35">
      <c r="A99" s="175"/>
      <c r="B99" s="179" t="str">
        <f>'AMH Wrksht'!B80</f>
        <v>PREVENTION SERVICES</v>
      </c>
      <c r="C99" s="178">
        <f>'AMH Wrksht'!F80</f>
        <v>0</v>
      </c>
      <c r="D99" s="180"/>
      <c r="E99" s="181"/>
      <c r="F99" s="245"/>
      <c r="G99" s="181"/>
      <c r="H99" s="181"/>
      <c r="I99" s="182"/>
      <c r="J99" s="183"/>
      <c r="K99" s="181"/>
      <c r="L99" s="158"/>
    </row>
    <row r="100" spans="1:12" s="185" customFormat="1" x14ac:dyDescent="0.35">
      <c r="A100" s="249">
        <f>'AMH Wrksht'!A81</f>
        <v>30</v>
      </c>
      <c r="B100" s="176" t="str">
        <f>'AMH Wrksht'!B81</f>
        <v>Information and Referral</v>
      </c>
      <c r="C100" s="176" t="str">
        <f>'AMH Wrksht'!F81</f>
        <v>Hours</v>
      </c>
      <c r="D100" s="193"/>
      <c r="E100" s="194"/>
      <c r="F100" s="99">
        <f>'AMH Wrksht'!K81</f>
        <v>0</v>
      </c>
      <c r="G100" s="170">
        <f t="shared" si="21"/>
        <v>0</v>
      </c>
      <c r="H100" s="196"/>
      <c r="I100" s="171">
        <f>ROUND(G100-H100,2)</f>
        <v>0</v>
      </c>
      <c r="J100" s="195" t="str">
        <f t="shared" ref="J100:J107" si="35">IF(E100="","XXXXXXXXXX",ROUND(MAX((E100/$C$4*$C$6)-H100,(E100-H100)/$C$5),2))</f>
        <v>XXXXXXXXXX</v>
      </c>
      <c r="K100" s="196"/>
      <c r="L100" s="165">
        <f t="shared" ref="L100:L107" si="36">IF(D100="",0,K100/D100)</f>
        <v>0</v>
      </c>
    </row>
    <row r="101" spans="1:12" s="185" customFormat="1" x14ac:dyDescent="0.35">
      <c r="A101" s="249">
        <f>'AMH Wrksht'!A82</f>
        <v>48</v>
      </c>
      <c r="B101" s="176" t="str">
        <f>'AMH Wrksht'!B82</f>
        <v>Prevention - Indicated</v>
      </c>
      <c r="C101" s="176" t="str">
        <f>'AMH Wrksht'!F82</f>
        <v>Hours</v>
      </c>
      <c r="D101" s="244">
        <v>59.97</v>
      </c>
      <c r="E101" s="194"/>
      <c r="F101" s="99">
        <f>'AMH Wrksht'!K82</f>
        <v>0</v>
      </c>
      <c r="G101" s="170">
        <f t="shared" si="21"/>
        <v>0</v>
      </c>
      <c r="H101" s="196"/>
      <c r="I101" s="171">
        <f>ROUND(G101-H101,2)</f>
        <v>0</v>
      </c>
      <c r="J101" s="195" t="str">
        <f t="shared" si="35"/>
        <v>XXXXXXXXXX</v>
      </c>
      <c r="K101" s="196"/>
      <c r="L101" s="165">
        <f t="shared" si="36"/>
        <v>0</v>
      </c>
    </row>
    <row r="102" spans="1:12" s="185" customFormat="1" x14ac:dyDescent="0.35">
      <c r="A102" s="249">
        <f>'AMH Wrksht'!A83</f>
        <v>49</v>
      </c>
      <c r="B102" s="176" t="str">
        <f>'AMH Wrksht'!B83</f>
        <v>Prevention - Selective - Client Specific Form</v>
      </c>
      <c r="C102" s="176" t="str">
        <f>'AMH Wrksht'!F83</f>
        <v>Hours</v>
      </c>
      <c r="D102" s="244">
        <v>59.97</v>
      </c>
      <c r="E102" s="194"/>
      <c r="F102" s="99">
        <f>'AMH Wrksht'!K83</f>
        <v>0</v>
      </c>
      <c r="G102" s="170">
        <f t="shared" ref="G102:G105" si="37">D102*F102</f>
        <v>0</v>
      </c>
      <c r="H102" s="196"/>
      <c r="I102" s="171">
        <f t="shared" ref="I102:I105" si="38">ROUND(G102-H102,2)</f>
        <v>0</v>
      </c>
      <c r="J102" s="195" t="str">
        <f t="shared" ref="J102:J105" si="39">IF(E102="","XXXXXXXXXX",ROUND(MAX((E102/$C$4*$C$6)-H102,(E102-H102)/$C$5),2))</f>
        <v>XXXXXXXXXX</v>
      </c>
      <c r="K102" s="196"/>
      <c r="L102" s="165">
        <f t="shared" ref="L102:L105" si="40">IF(D102="",0,K102/D102)</f>
        <v>0</v>
      </c>
    </row>
    <row r="103" spans="1:12" s="185" customFormat="1" x14ac:dyDescent="0.35">
      <c r="A103" s="249">
        <f>'AMH Wrksht'!A84</f>
        <v>49</v>
      </c>
      <c r="B103" s="176" t="str">
        <f>'AMH Wrksht'!B84</f>
        <v>Prevention - Selective - Non-Client Specific</v>
      </c>
      <c r="C103" s="176" t="str">
        <f>'AMH Wrksht'!F84</f>
        <v>Hours</v>
      </c>
      <c r="D103" s="244">
        <v>59.97</v>
      </c>
      <c r="E103" s="194"/>
      <c r="F103" s="99">
        <f>'AMH Wrksht'!K84</f>
        <v>0</v>
      </c>
      <c r="G103" s="170">
        <f t="shared" si="37"/>
        <v>0</v>
      </c>
      <c r="H103" s="196"/>
      <c r="I103" s="171">
        <f t="shared" si="38"/>
        <v>0</v>
      </c>
      <c r="J103" s="195" t="str">
        <f t="shared" si="39"/>
        <v>XXXXXXXXXX</v>
      </c>
      <c r="K103" s="196"/>
      <c r="L103" s="165">
        <f t="shared" si="40"/>
        <v>0</v>
      </c>
    </row>
    <row r="104" spans="1:12" s="185" customFormat="1" x14ac:dyDescent="0.35">
      <c r="A104" s="249">
        <f>'AMH Wrksht'!A85</f>
        <v>50</v>
      </c>
      <c r="B104" s="176" t="str">
        <f>'AMH Wrksht'!B85</f>
        <v>Prevention - Universal Direct</v>
      </c>
      <c r="C104" s="176" t="str">
        <f>'AMH Wrksht'!F85</f>
        <v>Hours</v>
      </c>
      <c r="D104" s="244">
        <v>59.97</v>
      </c>
      <c r="E104" s="194"/>
      <c r="F104" s="99">
        <f>'AMH Wrksht'!K85</f>
        <v>0</v>
      </c>
      <c r="G104" s="170">
        <f t="shared" si="37"/>
        <v>0</v>
      </c>
      <c r="H104" s="196"/>
      <c r="I104" s="171">
        <f t="shared" si="38"/>
        <v>0</v>
      </c>
      <c r="J104" s="195" t="str">
        <f t="shared" si="39"/>
        <v>XXXXXXXXXX</v>
      </c>
      <c r="K104" s="196"/>
      <c r="L104" s="165">
        <f t="shared" si="40"/>
        <v>0</v>
      </c>
    </row>
    <row r="105" spans="1:12" s="185" customFormat="1" x14ac:dyDescent="0.35">
      <c r="A105" s="249">
        <f>'AMH Wrksht'!A86</f>
        <v>51</v>
      </c>
      <c r="B105" s="176" t="str">
        <f>'AMH Wrksht'!B86</f>
        <v>Prevention - Universal Indirect</v>
      </c>
      <c r="C105" s="176" t="str">
        <f>'AMH Wrksht'!F86</f>
        <v>Hours</v>
      </c>
      <c r="D105" s="244">
        <v>59.97</v>
      </c>
      <c r="E105" s="194"/>
      <c r="F105" s="99">
        <f>'AMH Wrksht'!K86</f>
        <v>0</v>
      </c>
      <c r="G105" s="170">
        <f t="shared" si="37"/>
        <v>0</v>
      </c>
      <c r="H105" s="196"/>
      <c r="I105" s="171">
        <f t="shared" si="38"/>
        <v>0</v>
      </c>
      <c r="J105" s="195" t="str">
        <f t="shared" si="39"/>
        <v>XXXXXXXXXX</v>
      </c>
      <c r="K105" s="196"/>
      <c r="L105" s="165">
        <f t="shared" si="40"/>
        <v>0</v>
      </c>
    </row>
    <row r="106" spans="1:12" s="185" customFormat="1" x14ac:dyDescent="0.35">
      <c r="A106" s="249">
        <f>'AMH Wrksht'!A87</f>
        <v>0</v>
      </c>
      <c r="B106" s="176">
        <f>'AMH Wrksht'!B87</f>
        <v>0</v>
      </c>
      <c r="C106" s="176">
        <f>'AMH Wrksht'!F87</f>
        <v>0</v>
      </c>
      <c r="D106" s="193"/>
      <c r="E106" s="194"/>
      <c r="F106" s="99">
        <f>'AMH Wrksht'!K87</f>
        <v>0</v>
      </c>
      <c r="G106" s="170">
        <f t="shared" si="21"/>
        <v>0</v>
      </c>
      <c r="H106" s="196"/>
      <c r="I106" s="171">
        <f>ROUND(G106-H106,2)</f>
        <v>0</v>
      </c>
      <c r="J106" s="195" t="str">
        <f t="shared" si="35"/>
        <v>XXXXXXXXXX</v>
      </c>
      <c r="K106" s="196"/>
      <c r="L106" s="165">
        <f t="shared" si="36"/>
        <v>0</v>
      </c>
    </row>
    <row r="107" spans="1:12" s="185" customFormat="1" x14ac:dyDescent="0.35">
      <c r="A107" s="249">
        <f>'AMH Wrksht'!A88</f>
        <v>0</v>
      </c>
      <c r="B107" s="176">
        <f>'AMH Wrksht'!B88</f>
        <v>0</v>
      </c>
      <c r="C107" s="176">
        <f>'AMH Wrksht'!F88</f>
        <v>0</v>
      </c>
      <c r="D107" s="193"/>
      <c r="E107" s="194"/>
      <c r="F107" s="99">
        <f>'AMH Wrksht'!K88</f>
        <v>0</v>
      </c>
      <c r="G107" s="170">
        <f t="shared" si="21"/>
        <v>0</v>
      </c>
      <c r="H107" s="196"/>
      <c r="I107" s="171">
        <f>ROUND(G107-H107,2)</f>
        <v>0</v>
      </c>
      <c r="J107" s="195" t="str">
        <f t="shared" si="35"/>
        <v>XXXXXXXXXX</v>
      </c>
      <c r="K107" s="196"/>
      <c r="L107" s="165">
        <f t="shared" si="36"/>
        <v>0</v>
      </c>
    </row>
    <row r="108" spans="1:12" s="185" customFormat="1" ht="5.25" customHeight="1" x14ac:dyDescent="0.35">
      <c r="A108" s="190"/>
      <c r="B108" s="191"/>
      <c r="C108" s="191"/>
      <c r="D108" s="192"/>
      <c r="J108" s="197"/>
      <c r="L108" s="269"/>
    </row>
    <row r="109" spans="1:12" s="185" customFormat="1" ht="15" thickBot="1" x14ac:dyDescent="0.4">
      <c r="A109" s="198" t="s">
        <v>59</v>
      </c>
      <c r="B109" s="199" t="s">
        <v>163</v>
      </c>
      <c r="C109" s="199"/>
      <c r="D109" s="200"/>
      <c r="E109" s="201"/>
      <c r="F109" s="202">
        <f>SUM(F40:F108)</f>
        <v>0</v>
      </c>
      <c r="G109" s="208">
        <f>SUM(G40:G108)</f>
        <v>0</v>
      </c>
      <c r="H109" s="208">
        <f>SUM(H40:H108)</f>
        <v>0</v>
      </c>
      <c r="I109" s="208">
        <f>SUM(I40:I108)</f>
        <v>0</v>
      </c>
      <c r="J109" s="203" t="e">
        <f>ROUND(MAX((E109/$C$4*$C$6)-H109,(E109-H109)/$C$5),2)</f>
        <v>#DIV/0!</v>
      </c>
      <c r="K109" s="267">
        <f>SUM(K40:K108)</f>
        <v>0</v>
      </c>
      <c r="L109" s="202">
        <f>SUM(L40:L108)</f>
        <v>0</v>
      </c>
    </row>
    <row r="110" spans="1:12" ht="15.75" customHeight="1" thickBot="1" x14ac:dyDescent="0.4">
      <c r="A110" s="190"/>
      <c r="B110" s="191"/>
      <c r="C110" s="191"/>
      <c r="D110" s="192"/>
      <c r="E110" s="242" t="str">
        <f>IF((SUM(E41:E108))&gt;E109,"Please check funding above","")</f>
        <v/>
      </c>
      <c r="K110" s="243" t="e">
        <f>MIN(J109,I109)</f>
        <v>#DIV/0!</v>
      </c>
      <c r="L110" s="270" t="s">
        <v>147</v>
      </c>
    </row>
    <row r="111" spans="1:12" s="185" customFormat="1" ht="15" customHeight="1" x14ac:dyDescent="0.35">
      <c r="A111" s="51" t="s">
        <v>215</v>
      </c>
      <c r="B111" s="52" t="s">
        <v>217</v>
      </c>
      <c r="C111" s="191"/>
      <c r="D111" s="192"/>
      <c r="L111" s="269"/>
    </row>
    <row r="112" spans="1:12" s="185" customFormat="1" x14ac:dyDescent="0.35">
      <c r="A112" s="249" t="str">
        <f>'AMH Wrksht'!A100</f>
        <v>TBD</v>
      </c>
      <c r="B112" s="253" t="str">
        <f>'AMH Wrksht'!B100</f>
        <v>First Episode Team</v>
      </c>
      <c r="C112" s="251" t="str">
        <f>'AMH Wrksht'!F100</f>
        <v>Hours</v>
      </c>
      <c r="D112" s="244">
        <v>75.12</v>
      </c>
      <c r="E112" s="194"/>
      <c r="F112" s="99">
        <f>'AMH Wrksht'!N100</f>
        <v>0</v>
      </c>
      <c r="G112" s="170">
        <f t="shared" ref="G112" si="41">D112*F112</f>
        <v>0</v>
      </c>
      <c r="H112" s="196"/>
      <c r="I112" s="171">
        <f t="shared" ref="I112" si="42">G112-H112</f>
        <v>0</v>
      </c>
      <c r="J112" s="195" t="str">
        <f t="shared" ref="J112" si="43">IF(E112="","XXXXXXXXXX",ROUND(MAX((E112/$C$4*$C$6)-H112,(E112-H112)/$C$5),2))</f>
        <v>XXXXXXXXXX</v>
      </c>
      <c r="K112" s="196"/>
      <c r="L112" s="165">
        <f t="shared" ref="L112" si="44">IF(D112="",0,K112/D112)</f>
        <v>0</v>
      </c>
    </row>
    <row r="113" spans="1:12" s="185" customFormat="1" x14ac:dyDescent="0.35">
      <c r="A113" s="249">
        <f>'AMH Wrksht'!A101</f>
        <v>0</v>
      </c>
      <c r="B113" s="176">
        <f>'AMH Wrksht'!B101</f>
        <v>0</v>
      </c>
      <c r="C113" s="176">
        <f>'AMH Wrksht'!F101</f>
        <v>0</v>
      </c>
      <c r="D113" s="193"/>
      <c r="E113" s="194"/>
      <c r="F113" s="99">
        <f>'AMH Wrksht'!N101</f>
        <v>0</v>
      </c>
      <c r="G113" s="170">
        <f t="shared" ref="G113:G114" si="45">D113*F113</f>
        <v>0</v>
      </c>
      <c r="H113" s="196"/>
      <c r="I113" s="171">
        <f t="shared" ref="I113:I114" si="46">G113-H113</f>
        <v>0</v>
      </c>
      <c r="J113" s="195" t="str">
        <f t="shared" ref="J113:J114" si="47">IF(E113="","XXXXXXXXXX",ROUND(MAX((E113/$C$4*$C$6)-H113,(E113-H113)/$C$5),2))</f>
        <v>XXXXXXXXXX</v>
      </c>
      <c r="K113" s="196"/>
      <c r="L113" s="165">
        <f t="shared" ref="L113:L114" si="48">IF(D113="",0,K113/D113)</f>
        <v>0</v>
      </c>
    </row>
    <row r="114" spans="1:12" s="185" customFormat="1" x14ac:dyDescent="0.35">
      <c r="A114" s="249">
        <f>'AMH Wrksht'!A102</f>
        <v>0</v>
      </c>
      <c r="B114" s="176">
        <f>'AMH Wrksht'!B102</f>
        <v>0</v>
      </c>
      <c r="C114" s="176">
        <f>'AMH Wrksht'!F102</f>
        <v>0</v>
      </c>
      <c r="D114" s="193"/>
      <c r="E114" s="194"/>
      <c r="F114" s="99">
        <f>'AMH Wrksht'!N102</f>
        <v>0</v>
      </c>
      <c r="G114" s="170">
        <f t="shared" si="45"/>
        <v>0</v>
      </c>
      <c r="H114" s="196"/>
      <c r="I114" s="171">
        <f t="shared" si="46"/>
        <v>0</v>
      </c>
      <c r="J114" s="195" t="str">
        <f t="shared" si="47"/>
        <v>XXXXXXXXXX</v>
      </c>
      <c r="K114" s="196"/>
      <c r="L114" s="165">
        <f t="shared" si="48"/>
        <v>0</v>
      </c>
    </row>
    <row r="115" spans="1:12" s="185" customFormat="1" ht="5.25" customHeight="1" x14ac:dyDescent="0.35">
      <c r="A115" s="190"/>
      <c r="B115" s="191"/>
      <c r="C115" s="191"/>
      <c r="D115" s="192"/>
      <c r="J115" s="197"/>
      <c r="L115" s="269"/>
    </row>
    <row r="116" spans="1:12" s="185" customFormat="1" ht="15" thickBot="1" x14ac:dyDescent="0.4">
      <c r="A116" s="198" t="s">
        <v>215</v>
      </c>
      <c r="B116" s="199" t="s">
        <v>218</v>
      </c>
      <c r="C116" s="199"/>
      <c r="D116" s="200"/>
      <c r="E116" s="201"/>
      <c r="F116" s="202">
        <f>SUM(F111:F115)</f>
        <v>0</v>
      </c>
      <c r="G116" s="208">
        <f>SUM(G111:G115)</f>
        <v>0</v>
      </c>
      <c r="H116" s="208">
        <f>SUM(H111:H115)</f>
        <v>0</v>
      </c>
      <c r="I116" s="208">
        <f>SUM(I111:I115)</f>
        <v>0</v>
      </c>
      <c r="J116" s="203" t="e">
        <f>ROUND(MAX((E116/$C$4*$C$6)-H116,(E116-H116)/$C$5),2)</f>
        <v>#DIV/0!</v>
      </c>
      <c r="K116" s="204">
        <f>SUM(K111:K115)</f>
        <v>0</v>
      </c>
      <c r="L116" s="202">
        <f>SUM(L111:L115)</f>
        <v>0</v>
      </c>
    </row>
    <row r="117" spans="1:12" ht="15" thickBot="1" x14ac:dyDescent="0.4">
      <c r="A117" s="190"/>
      <c r="B117" s="191"/>
      <c r="C117" s="191"/>
      <c r="D117" s="192"/>
      <c r="E117" s="242" t="str">
        <f>IF((SUM(E111:E115))&gt;E116,"Please check funding above","")</f>
        <v/>
      </c>
      <c r="K117" s="243" t="e">
        <f>MIN(J116,I116)</f>
        <v>#DIV/0!</v>
      </c>
      <c r="L117" s="270" t="s">
        <v>147</v>
      </c>
    </row>
    <row r="118" spans="1:12" s="185" customFormat="1" ht="15" customHeight="1" x14ac:dyDescent="0.35">
      <c r="A118" s="51" t="s">
        <v>358</v>
      </c>
      <c r="B118" s="52" t="s">
        <v>359</v>
      </c>
      <c r="C118" s="191"/>
      <c r="D118" s="192"/>
      <c r="L118" s="269"/>
    </row>
    <row r="119" spans="1:12" s="185" customFormat="1" x14ac:dyDescent="0.35">
      <c r="A119" s="249"/>
      <c r="B119" s="253">
        <f>'AMH Wrksht'!B107</f>
        <v>0</v>
      </c>
      <c r="C119" s="251">
        <f>'AMH Wrksht'!F107</f>
        <v>0</v>
      </c>
      <c r="D119" s="244"/>
      <c r="E119" s="194"/>
      <c r="F119" s="144"/>
      <c r="G119" s="170">
        <f t="shared" ref="G119:G121" si="49">D119*F119</f>
        <v>0</v>
      </c>
      <c r="H119" s="196"/>
      <c r="I119" s="171">
        <f t="shared" ref="I119:I121" si="50">G119-H119</f>
        <v>0</v>
      </c>
      <c r="J119" s="195" t="str">
        <f t="shared" ref="J119:J121" si="51">IF(E119="","XXXXXXXXXX",ROUND(MAX((E119/$C$4*$C$6)-H119,(E119-H119)/$C$5),2))</f>
        <v>XXXXXXXXXX</v>
      </c>
      <c r="K119" s="196"/>
      <c r="L119" s="165">
        <f t="shared" ref="L119:L121" si="52">IF(D119="",0,K119/D119)</f>
        <v>0</v>
      </c>
    </row>
    <row r="120" spans="1:12" s="185" customFormat="1" x14ac:dyDescent="0.35">
      <c r="A120" s="246"/>
      <c r="B120" s="247"/>
      <c r="C120" s="248"/>
      <c r="D120" s="193"/>
      <c r="E120" s="194"/>
      <c r="F120" s="144"/>
      <c r="G120" s="170">
        <f t="shared" si="49"/>
        <v>0</v>
      </c>
      <c r="H120" s="196"/>
      <c r="I120" s="171">
        <f t="shared" si="50"/>
        <v>0</v>
      </c>
      <c r="J120" s="195" t="str">
        <f t="shared" si="51"/>
        <v>XXXXXXXXXX</v>
      </c>
      <c r="K120" s="196"/>
      <c r="L120" s="165">
        <f t="shared" si="52"/>
        <v>0</v>
      </c>
    </row>
    <row r="121" spans="1:12" s="185" customFormat="1" x14ac:dyDescent="0.35">
      <c r="A121" s="246"/>
      <c r="B121" s="247"/>
      <c r="C121" s="248"/>
      <c r="D121" s="193"/>
      <c r="E121" s="194"/>
      <c r="F121" s="144"/>
      <c r="G121" s="170">
        <f t="shared" si="49"/>
        <v>0</v>
      </c>
      <c r="H121" s="196"/>
      <c r="I121" s="171">
        <f t="shared" si="50"/>
        <v>0</v>
      </c>
      <c r="J121" s="195" t="str">
        <f t="shared" si="51"/>
        <v>XXXXXXXXXX</v>
      </c>
      <c r="K121" s="196"/>
      <c r="L121" s="165">
        <f t="shared" si="52"/>
        <v>0</v>
      </c>
    </row>
    <row r="122" spans="1:12" s="185" customFormat="1" ht="5.25" customHeight="1" x14ac:dyDescent="0.35">
      <c r="A122" s="190"/>
      <c r="B122" s="191"/>
      <c r="C122" s="191"/>
      <c r="D122" s="192"/>
      <c r="J122" s="197"/>
      <c r="L122" s="269"/>
    </row>
    <row r="123" spans="1:12" s="185" customFormat="1" ht="15" thickBot="1" x14ac:dyDescent="0.4">
      <c r="A123" s="198" t="s">
        <v>358</v>
      </c>
      <c r="B123" s="199" t="s">
        <v>360</v>
      </c>
      <c r="C123" s="199"/>
      <c r="D123" s="200"/>
      <c r="E123" s="201"/>
      <c r="F123" s="202">
        <f>SUM(F118:F122)</f>
        <v>0</v>
      </c>
      <c r="G123" s="208">
        <f>SUM(G118:G122)</f>
        <v>0</v>
      </c>
      <c r="H123" s="208">
        <f>SUM(H118:H122)</f>
        <v>0</v>
      </c>
      <c r="I123" s="208">
        <f>SUM(I118:I122)</f>
        <v>0</v>
      </c>
      <c r="J123" s="203" t="e">
        <f>ROUND(MAX((E123/$C$4*$C$6)-H123,(E123-H123)/$C$5),2)</f>
        <v>#DIV/0!</v>
      </c>
      <c r="K123" s="204">
        <f>SUM(K118:K122)</f>
        <v>0</v>
      </c>
      <c r="L123" s="202">
        <f>SUM(L118:L122)</f>
        <v>0</v>
      </c>
    </row>
    <row r="124" spans="1:12" s="255" customFormat="1" ht="15" thickBot="1" x14ac:dyDescent="0.4">
      <c r="A124" s="190"/>
      <c r="B124" s="191"/>
      <c r="C124" s="191"/>
      <c r="D124" s="192"/>
      <c r="E124" s="242" t="str">
        <f>IF((SUM(E118:E122))&gt;E123,"Please check funding above","")</f>
        <v/>
      </c>
      <c r="K124" s="243" t="e">
        <f>MIN(J123,I123)</f>
        <v>#DIV/0!</v>
      </c>
      <c r="L124" s="270" t="s">
        <v>147</v>
      </c>
    </row>
    <row r="125" spans="1:12" x14ac:dyDescent="0.35">
      <c r="A125" s="190"/>
      <c r="B125" s="191"/>
      <c r="C125" s="191"/>
      <c r="D125" s="192"/>
      <c r="E125" s="242"/>
      <c r="K125" s="133"/>
      <c r="L125" s="270"/>
    </row>
    <row r="126" spans="1:12" x14ac:dyDescent="0.35">
      <c r="A126" s="198"/>
      <c r="B126" s="199" t="s">
        <v>164</v>
      </c>
      <c r="C126" s="199"/>
      <c r="D126" s="200"/>
      <c r="E126" s="240">
        <f>E20+E28+E38+E109+E116+E123</f>
        <v>0</v>
      </c>
      <c r="F126" s="239">
        <f t="shared" ref="F126:L126" si="53">F20+F28+F38+F109+F116+F123</f>
        <v>0</v>
      </c>
      <c r="G126" s="240">
        <f t="shared" si="53"/>
        <v>0</v>
      </c>
      <c r="H126" s="240">
        <f t="shared" si="53"/>
        <v>0</v>
      </c>
      <c r="I126" s="240">
        <f t="shared" si="53"/>
        <v>0</v>
      </c>
      <c r="J126" s="241" t="e">
        <f t="shared" si="53"/>
        <v>#DIV/0!</v>
      </c>
      <c r="K126" s="240">
        <f t="shared" si="53"/>
        <v>0</v>
      </c>
      <c r="L126" s="239">
        <f t="shared" si="53"/>
        <v>0</v>
      </c>
    </row>
    <row r="127" spans="1:12" x14ac:dyDescent="0.35">
      <c r="A127" s="190"/>
      <c r="B127" s="191"/>
      <c r="C127" s="191"/>
      <c r="D127" s="192"/>
      <c r="E127" s="185"/>
      <c r="F127" s="185"/>
      <c r="G127" s="185"/>
      <c r="H127" s="185"/>
      <c r="I127" s="185"/>
      <c r="J127" s="185"/>
      <c r="K127" s="185"/>
      <c r="L127" s="185"/>
    </row>
    <row r="128" spans="1:12" x14ac:dyDescent="0.35">
      <c r="A128" s="51" t="s">
        <v>315</v>
      </c>
      <c r="B128" s="52" t="s">
        <v>316</v>
      </c>
      <c r="C128" s="191"/>
      <c r="D128" s="192"/>
      <c r="E128" s="205"/>
      <c r="F128" s="185"/>
      <c r="G128" s="185"/>
      <c r="H128" s="185"/>
      <c r="I128" s="185"/>
      <c r="J128" s="185"/>
      <c r="K128" s="127"/>
      <c r="L128" s="207"/>
    </row>
    <row r="129" spans="1:12" x14ac:dyDescent="0.35">
      <c r="A129" s="249">
        <f>'AMH Wrksht'!A37</f>
        <v>28</v>
      </c>
      <c r="B129" s="253" t="str">
        <f>'AMH Wrksht'!B37</f>
        <v>Incidental Expenses</v>
      </c>
      <c r="C129" s="251" t="str">
        <f>'AMH Wrksht'!F37</f>
        <v>1 Unit = $1.00</v>
      </c>
      <c r="D129" s="244">
        <v>1</v>
      </c>
      <c r="E129" s="176"/>
      <c r="F129" s="99">
        <f>'AMH Wrksht'!P37</f>
        <v>0</v>
      </c>
      <c r="G129" s="170">
        <f t="shared" ref="G129:G131" si="54">D129*F129</f>
        <v>0</v>
      </c>
      <c r="H129" s="196"/>
      <c r="I129" s="171">
        <f t="shared" ref="I129:I131" si="55">G129-H129</f>
        <v>0</v>
      </c>
      <c r="J129" s="176"/>
      <c r="K129" s="196"/>
      <c r="L129" s="165">
        <f t="shared" ref="L129:L131" si="56">IF(D129="",0,K129/D129)</f>
        <v>0</v>
      </c>
    </row>
    <row r="130" spans="1:12" x14ac:dyDescent="0.35">
      <c r="A130" s="249">
        <f>'AMH Wrksht'!A64</f>
        <v>0</v>
      </c>
      <c r="B130" s="253">
        <f>'AMH Wrksht'!B64</f>
        <v>0</v>
      </c>
      <c r="C130" s="251">
        <f>'AMH Wrksht'!F64</f>
        <v>0</v>
      </c>
      <c r="D130" s="193"/>
      <c r="E130" s="176"/>
      <c r="F130" s="99">
        <f>'AMH Wrksht'!P64</f>
        <v>0</v>
      </c>
      <c r="G130" s="170">
        <f t="shared" si="54"/>
        <v>0</v>
      </c>
      <c r="H130" s="196"/>
      <c r="I130" s="171">
        <f t="shared" si="55"/>
        <v>0</v>
      </c>
      <c r="J130" s="176"/>
      <c r="K130" s="196"/>
      <c r="L130" s="165">
        <f t="shared" si="56"/>
        <v>0</v>
      </c>
    </row>
    <row r="131" spans="1:12" x14ac:dyDescent="0.35">
      <c r="A131" s="249">
        <f>'AMH Wrksht'!A65</f>
        <v>0</v>
      </c>
      <c r="B131" s="253">
        <f>'AMH Wrksht'!B65</f>
        <v>0</v>
      </c>
      <c r="C131" s="251">
        <f>'AMH Wrksht'!F65</f>
        <v>0</v>
      </c>
      <c r="D131" s="193"/>
      <c r="E131" s="176"/>
      <c r="F131" s="99">
        <f>'AMH Wrksht'!P65</f>
        <v>0</v>
      </c>
      <c r="G131" s="170">
        <f t="shared" si="54"/>
        <v>0</v>
      </c>
      <c r="H131" s="196"/>
      <c r="I131" s="171">
        <f t="shared" si="55"/>
        <v>0</v>
      </c>
      <c r="J131" s="176"/>
      <c r="K131" s="196"/>
      <c r="L131" s="165">
        <f t="shared" si="56"/>
        <v>0</v>
      </c>
    </row>
    <row r="132" spans="1:12" x14ac:dyDescent="0.35">
      <c r="A132" s="190"/>
      <c r="B132" s="191"/>
      <c r="C132" s="191"/>
      <c r="D132" s="192"/>
      <c r="E132" s="185"/>
      <c r="F132" s="185"/>
      <c r="G132" s="185"/>
      <c r="H132" s="185"/>
      <c r="I132" s="185"/>
      <c r="J132" s="197"/>
      <c r="K132" s="185"/>
      <c r="L132" s="185"/>
    </row>
    <row r="133" spans="1:12" ht="15" thickBot="1" x14ac:dyDescent="0.4">
      <c r="A133" s="198" t="s">
        <v>315</v>
      </c>
      <c r="B133" s="199" t="s">
        <v>316</v>
      </c>
      <c r="C133" s="199"/>
      <c r="D133" s="200"/>
      <c r="E133" s="202">
        <f>SUM(E129:E132)</f>
        <v>0</v>
      </c>
      <c r="F133" s="202">
        <f>SUM(F129:F132)</f>
        <v>0</v>
      </c>
      <c r="G133" s="208">
        <f>SUM(G129:G132)</f>
        <v>0</v>
      </c>
      <c r="H133" s="208">
        <f>SUM(H129:H132)</f>
        <v>0</v>
      </c>
      <c r="I133" s="208">
        <f>SUM(I129:I132)</f>
        <v>0</v>
      </c>
      <c r="J133" s="176"/>
      <c r="K133" s="204">
        <f>SUM(K129:K132)</f>
        <v>0</v>
      </c>
      <c r="L133" s="202">
        <f>SUM(L128:L132)</f>
        <v>0</v>
      </c>
    </row>
    <row r="134" spans="1:12" ht="15" thickBot="1" x14ac:dyDescent="0.4">
      <c r="A134" s="190"/>
      <c r="B134" s="191"/>
      <c r="C134" s="191"/>
      <c r="D134" s="192"/>
      <c r="E134" s="205" t="str">
        <f>IF((SUM(E129:E132))&gt;E133,"Please check funding above","")</f>
        <v/>
      </c>
      <c r="F134" s="185"/>
      <c r="G134" s="185"/>
      <c r="H134" s="185"/>
      <c r="I134" s="185"/>
      <c r="J134" s="185"/>
      <c r="K134" s="206">
        <f>I133</f>
        <v>0</v>
      </c>
      <c r="L134" s="207" t="s">
        <v>147</v>
      </c>
    </row>
    <row r="135" spans="1:12" x14ac:dyDescent="0.35">
      <c r="A135" s="190"/>
      <c r="B135" s="191"/>
      <c r="C135" s="191"/>
      <c r="D135" s="192"/>
    </row>
    <row r="136" spans="1:12" x14ac:dyDescent="0.35">
      <c r="A136" s="190"/>
      <c r="B136" s="191"/>
      <c r="C136" s="191"/>
      <c r="D136" s="192"/>
    </row>
    <row r="137" spans="1:12" ht="15.5" x14ac:dyDescent="0.35">
      <c r="A137" s="220" t="s">
        <v>33</v>
      </c>
      <c r="B137" s="221"/>
      <c r="C137" s="221"/>
      <c r="D137" s="221"/>
      <c r="E137" s="221"/>
      <c r="F137" s="221"/>
      <c r="G137" s="221"/>
      <c r="H137" s="221"/>
      <c r="I137" s="221"/>
      <c r="J137" s="222"/>
      <c r="K137" s="223"/>
      <c r="L137" s="224"/>
    </row>
    <row r="138" spans="1:12" x14ac:dyDescent="0.35">
      <c r="A138" s="338"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138" s="339"/>
      <c r="C138" s="339"/>
      <c r="D138" s="339"/>
      <c r="E138" s="339"/>
      <c r="F138" s="339"/>
      <c r="G138" s="339"/>
      <c r="H138" s="339"/>
      <c r="I138" s="339"/>
      <c r="J138" s="339"/>
      <c r="K138" s="339"/>
      <c r="L138" s="340"/>
    </row>
    <row r="139" spans="1:12" ht="15.5" x14ac:dyDescent="0.35">
      <c r="A139" s="225"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139" s="226"/>
      <c r="C139" s="226"/>
      <c r="D139" s="226"/>
      <c r="E139" s="226"/>
      <c r="F139" s="226"/>
      <c r="G139" s="226"/>
      <c r="H139" s="226"/>
      <c r="I139" s="226"/>
      <c r="J139" s="119"/>
      <c r="K139" s="131"/>
      <c r="L139" s="227"/>
    </row>
    <row r="140" spans="1:12" ht="15.5" x14ac:dyDescent="0.35">
      <c r="A140" s="225" t="str">
        <f>Master!$B$32</f>
        <v>By signing this report, I certify that, at time of submission, "YTD Units", "YTD Earnings", "YTD Paid Amounts", and "Amount Due" takes into consideration that DCF is the payer of last resort and do not include units that can be billed to other funding sources.</v>
      </c>
      <c r="B140" s="226"/>
      <c r="C140" s="226"/>
      <c r="D140" s="226"/>
      <c r="E140" s="226"/>
      <c r="F140" s="226"/>
      <c r="G140" s="226"/>
      <c r="H140" s="226"/>
      <c r="I140" s="226"/>
      <c r="J140" s="119"/>
      <c r="K140" s="131"/>
      <c r="L140" s="227"/>
    </row>
    <row r="141" spans="1:12" ht="15.5" x14ac:dyDescent="0.35">
      <c r="A141" s="225"/>
      <c r="B141" s="228"/>
      <c r="C141" s="228"/>
      <c r="D141" s="228"/>
      <c r="E141" s="228"/>
      <c r="F141" s="228"/>
      <c r="G141" s="228"/>
      <c r="H141" s="228"/>
      <c r="I141" s="228"/>
      <c r="J141" s="119"/>
      <c r="K141" s="131"/>
      <c r="L141" s="227"/>
    </row>
    <row r="142" spans="1:12" ht="15.5" x14ac:dyDescent="0.35">
      <c r="A142" s="332">
        <f>Master!$B$35</f>
        <v>0</v>
      </c>
      <c r="B142" s="333"/>
      <c r="C142" s="229"/>
      <c r="D142" s="333">
        <f>Master!$E$35</f>
        <v>0</v>
      </c>
      <c r="E142" s="333"/>
      <c r="F142" s="229"/>
      <c r="G142" s="72">
        <f>Master!$G$35</f>
        <v>0</v>
      </c>
      <c r="H142" s="226"/>
      <c r="I142" s="226"/>
      <c r="J142" s="119"/>
      <c r="K142" s="131"/>
      <c r="L142" s="227"/>
    </row>
    <row r="143" spans="1:12" ht="15.5" x14ac:dyDescent="0.35">
      <c r="A143" s="230" t="s">
        <v>34</v>
      </c>
      <c r="B143" s="231"/>
      <c r="C143" s="232"/>
      <c r="D143" s="233" t="s">
        <v>35</v>
      </c>
      <c r="E143" s="232"/>
      <c r="F143" s="234"/>
      <c r="G143" s="233" t="s">
        <v>36</v>
      </c>
      <c r="H143" s="234"/>
      <c r="I143" s="234"/>
      <c r="J143" s="235"/>
      <c r="K143" s="236"/>
      <c r="L143" s="237"/>
    </row>
    <row r="144" spans="1:12" x14ac:dyDescent="0.35">
      <c r="A144" s="190"/>
      <c r="B144" s="192"/>
      <c r="C144" s="192"/>
      <c r="D144" s="192"/>
    </row>
    <row r="145" spans="1:4" x14ac:dyDescent="0.35">
      <c r="A145" s="190"/>
      <c r="B145" s="191"/>
      <c r="C145" s="191"/>
      <c r="D145" s="192"/>
    </row>
    <row r="146" spans="1:4" x14ac:dyDescent="0.35">
      <c r="A146" s="190"/>
      <c r="B146" s="191"/>
      <c r="C146" s="191"/>
      <c r="D146" s="192"/>
    </row>
    <row r="147" spans="1:4" x14ac:dyDescent="0.35">
      <c r="A147" s="190"/>
      <c r="B147" s="191"/>
      <c r="C147" s="191"/>
      <c r="D147" s="192"/>
    </row>
    <row r="148" spans="1:4" x14ac:dyDescent="0.35">
      <c r="A148" s="190"/>
      <c r="B148" s="191"/>
      <c r="C148" s="191"/>
      <c r="D148" s="192"/>
    </row>
    <row r="149" spans="1:4" x14ac:dyDescent="0.35">
      <c r="A149" s="190"/>
      <c r="B149" s="191"/>
      <c r="C149" s="191"/>
      <c r="D149" s="192"/>
    </row>
    <row r="150" spans="1:4" x14ac:dyDescent="0.35">
      <c r="A150" s="190"/>
      <c r="B150" s="192"/>
      <c r="C150" s="192"/>
      <c r="D150" s="192"/>
    </row>
    <row r="151" spans="1:4" x14ac:dyDescent="0.35">
      <c r="A151" s="190"/>
      <c r="B151" s="192"/>
      <c r="C151" s="192"/>
    </row>
    <row r="152" spans="1:4" x14ac:dyDescent="0.35">
      <c r="A152" s="190"/>
      <c r="B152" s="192"/>
      <c r="C152" s="192"/>
    </row>
    <row r="153" spans="1:4" x14ac:dyDescent="0.35">
      <c r="A153" s="190"/>
      <c r="B153" s="192"/>
      <c r="C153" s="192"/>
    </row>
    <row r="154" spans="1:4" x14ac:dyDescent="0.35">
      <c r="A154" s="190"/>
      <c r="B154" s="191"/>
      <c r="C154" s="192"/>
    </row>
    <row r="155" spans="1:4" x14ac:dyDescent="0.35">
      <c r="A155" s="190"/>
      <c r="B155" s="191"/>
      <c r="C155" s="192"/>
    </row>
    <row r="156" spans="1:4" x14ac:dyDescent="0.35">
      <c r="A156" s="190"/>
      <c r="B156" s="191"/>
      <c r="C156" s="192"/>
    </row>
    <row r="157" spans="1:4" x14ac:dyDescent="0.35">
      <c r="A157" s="190"/>
      <c r="B157" s="191"/>
      <c r="C157" s="192"/>
    </row>
    <row r="158" spans="1:4" x14ac:dyDescent="0.35">
      <c r="A158" s="190"/>
      <c r="B158" s="191"/>
      <c r="C158" s="192"/>
    </row>
    <row r="159" spans="1:4" x14ac:dyDescent="0.35">
      <c r="A159" s="190"/>
      <c r="B159" s="191"/>
      <c r="C159" s="192"/>
    </row>
    <row r="160" spans="1:4" x14ac:dyDescent="0.35">
      <c r="A160" s="175"/>
      <c r="B160" s="192"/>
      <c r="C160" s="192"/>
    </row>
    <row r="161" spans="1:3" x14ac:dyDescent="0.35">
      <c r="A161" s="79"/>
      <c r="B161" s="80"/>
      <c r="C161" s="80"/>
    </row>
    <row r="162" spans="1:3" x14ac:dyDescent="0.35">
      <c r="A162" s="190"/>
      <c r="B162" s="191"/>
      <c r="C162" s="192"/>
    </row>
    <row r="163" spans="1:3" x14ac:dyDescent="0.35">
      <c r="A163" s="190"/>
      <c r="B163" s="191"/>
      <c r="C163" s="192"/>
    </row>
    <row r="164" spans="1:3" x14ac:dyDescent="0.35">
      <c r="A164" s="190"/>
      <c r="B164" s="191"/>
      <c r="C164" s="192"/>
    </row>
    <row r="165" spans="1:3" x14ac:dyDescent="0.35">
      <c r="A165" s="190"/>
      <c r="B165" s="191"/>
      <c r="C165" s="192"/>
    </row>
    <row r="166" spans="1:3" x14ac:dyDescent="0.35">
      <c r="A166" s="190"/>
      <c r="B166" s="191"/>
      <c r="C166" s="192"/>
    </row>
    <row r="167" spans="1:3" x14ac:dyDescent="0.35">
      <c r="A167" s="190"/>
      <c r="B167" s="191"/>
      <c r="C167" s="192"/>
    </row>
    <row r="168" spans="1:3" x14ac:dyDescent="0.35">
      <c r="A168" s="81"/>
      <c r="B168" s="191"/>
      <c r="C168" s="191"/>
    </row>
    <row r="169" spans="1:3" x14ac:dyDescent="0.35">
      <c r="A169" s="79"/>
      <c r="B169" s="80"/>
      <c r="C169" s="80"/>
    </row>
    <row r="170" spans="1:3" x14ac:dyDescent="0.35">
      <c r="A170" s="190"/>
      <c r="B170" s="191"/>
      <c r="C170" s="192"/>
    </row>
    <row r="171" spans="1:3" x14ac:dyDescent="0.35">
      <c r="A171" s="190"/>
      <c r="B171" s="191"/>
      <c r="C171" s="192"/>
    </row>
    <row r="172" spans="1:3" x14ac:dyDescent="0.35">
      <c r="A172" s="190"/>
      <c r="B172" s="191"/>
      <c r="C172" s="192"/>
    </row>
    <row r="173" spans="1:3" x14ac:dyDescent="0.35">
      <c r="A173" s="190"/>
      <c r="B173" s="191"/>
      <c r="C173" s="192"/>
    </row>
    <row r="174" spans="1:3" x14ac:dyDescent="0.35">
      <c r="A174" s="190"/>
      <c r="B174" s="191"/>
      <c r="C174" s="192"/>
    </row>
    <row r="175" spans="1:3" x14ac:dyDescent="0.35">
      <c r="A175" s="190"/>
      <c r="B175" s="191"/>
      <c r="C175" s="192"/>
    </row>
    <row r="176" spans="1:3" x14ac:dyDescent="0.35">
      <c r="A176" s="79"/>
      <c r="B176" s="192"/>
      <c r="C176" s="192"/>
    </row>
    <row r="177" spans="1:3" x14ac:dyDescent="0.35">
      <c r="A177" s="79"/>
      <c r="B177" s="80"/>
      <c r="C177" s="80"/>
    </row>
    <row r="178" spans="1:3" x14ac:dyDescent="0.35">
      <c r="A178" s="190"/>
      <c r="B178" s="191"/>
      <c r="C178" s="192"/>
    </row>
    <row r="179" spans="1:3" x14ac:dyDescent="0.35">
      <c r="A179" s="190"/>
      <c r="B179" s="191"/>
      <c r="C179" s="192"/>
    </row>
    <row r="180" spans="1:3" x14ac:dyDescent="0.35">
      <c r="A180" s="79"/>
      <c r="B180" s="192"/>
      <c r="C180" s="192"/>
    </row>
    <row r="181" spans="1:3" x14ac:dyDescent="0.35">
      <c r="A181" s="79"/>
      <c r="B181" s="80"/>
      <c r="C181" s="80"/>
    </row>
    <row r="182" spans="1:3" x14ac:dyDescent="0.35">
      <c r="A182" s="190"/>
      <c r="B182" s="191"/>
      <c r="C182" s="192"/>
    </row>
    <row r="183" spans="1:3" x14ac:dyDescent="0.35">
      <c r="A183" s="190"/>
      <c r="B183" s="191"/>
      <c r="C183" s="192"/>
    </row>
    <row r="184" spans="1:3" x14ac:dyDescent="0.35">
      <c r="A184" s="190"/>
      <c r="B184" s="191"/>
      <c r="C184" s="192"/>
    </row>
    <row r="185" spans="1:3" x14ac:dyDescent="0.35">
      <c r="A185" s="190"/>
      <c r="B185" s="191"/>
      <c r="C185" s="192"/>
    </row>
    <row r="186" spans="1:3" x14ac:dyDescent="0.35">
      <c r="A186" s="190"/>
      <c r="B186" s="191"/>
      <c r="C186" s="192"/>
    </row>
    <row r="187" spans="1:3" x14ac:dyDescent="0.35">
      <c r="A187" s="190"/>
      <c r="B187" s="191"/>
      <c r="C187" s="191"/>
    </row>
    <row r="188" spans="1:3" x14ac:dyDescent="0.35">
      <c r="A188" s="82"/>
      <c r="B188" s="121"/>
      <c r="C188" s="80"/>
    </row>
    <row r="189" spans="1:3" x14ac:dyDescent="0.35">
      <c r="A189" s="82"/>
      <c r="B189" s="80"/>
      <c r="C189" s="80"/>
    </row>
    <row r="190" spans="1:3" x14ac:dyDescent="0.35">
      <c r="A190" s="190"/>
      <c r="B190" s="191"/>
      <c r="C190" s="192"/>
    </row>
    <row r="191" spans="1:3" x14ac:dyDescent="0.35">
      <c r="A191" s="190"/>
      <c r="B191" s="191"/>
      <c r="C191" s="192"/>
    </row>
    <row r="192" spans="1:3" x14ac:dyDescent="0.35">
      <c r="A192" s="190"/>
      <c r="B192" s="192"/>
      <c r="C192" s="192"/>
    </row>
    <row r="193" spans="1:3" x14ac:dyDescent="0.35">
      <c r="A193" s="190"/>
      <c r="B193" s="191"/>
      <c r="C193" s="192"/>
    </row>
    <row r="194" spans="1:3" x14ac:dyDescent="0.35">
      <c r="A194" s="190"/>
      <c r="B194" s="191"/>
      <c r="C194" s="192"/>
    </row>
    <row r="195" spans="1:3" x14ac:dyDescent="0.35">
      <c r="A195" s="190"/>
      <c r="B195" s="191"/>
      <c r="C195" s="192"/>
    </row>
    <row r="196" spans="1:3" x14ac:dyDescent="0.35">
      <c r="A196" s="190"/>
      <c r="B196" s="192"/>
      <c r="C196" s="192"/>
    </row>
    <row r="197" spans="1:3" x14ac:dyDescent="0.35">
      <c r="A197" s="190"/>
      <c r="B197" s="192"/>
      <c r="C197" s="192"/>
    </row>
    <row r="198" spans="1:3" x14ac:dyDescent="0.35">
      <c r="A198" s="190"/>
      <c r="B198" s="192"/>
      <c r="C198" s="192"/>
    </row>
    <row r="199" spans="1:3" x14ac:dyDescent="0.35">
      <c r="A199" s="190"/>
      <c r="B199" s="192"/>
      <c r="C199" s="192"/>
    </row>
    <row r="200" spans="1:3" x14ac:dyDescent="0.35">
      <c r="A200" s="190"/>
      <c r="B200" s="191"/>
      <c r="C200" s="192"/>
    </row>
    <row r="201" spans="1:3" x14ac:dyDescent="0.35">
      <c r="A201" s="190"/>
      <c r="B201" s="191"/>
      <c r="C201" s="192"/>
    </row>
    <row r="202" spans="1:3" x14ac:dyDescent="0.35">
      <c r="A202" s="190"/>
      <c r="B202" s="191"/>
      <c r="C202" s="192"/>
    </row>
    <row r="203" spans="1:3" x14ac:dyDescent="0.35">
      <c r="A203" s="190"/>
      <c r="B203" s="191"/>
      <c r="C203" s="192"/>
    </row>
    <row r="204" spans="1:3" x14ac:dyDescent="0.35">
      <c r="A204" s="190"/>
      <c r="B204" s="192"/>
      <c r="C204" s="192"/>
    </row>
    <row r="205" spans="1:3" x14ac:dyDescent="0.35">
      <c r="A205" s="190"/>
      <c r="B205" s="192"/>
      <c r="C205" s="192"/>
    </row>
    <row r="206" spans="1:3" x14ac:dyDescent="0.35">
      <c r="A206" s="190"/>
      <c r="B206" s="192"/>
      <c r="C206" s="192"/>
    </row>
    <row r="207" spans="1:3" x14ac:dyDescent="0.35">
      <c r="A207" s="190"/>
      <c r="B207" s="191"/>
      <c r="C207" s="192"/>
    </row>
    <row r="208" spans="1:3" x14ac:dyDescent="0.35">
      <c r="A208" s="190"/>
      <c r="B208" s="192"/>
      <c r="C208" s="192"/>
    </row>
    <row r="209" spans="1:3" x14ac:dyDescent="0.35">
      <c r="A209" s="84"/>
      <c r="B209" s="122"/>
      <c r="C209" s="85"/>
    </row>
    <row r="210" spans="1:3" x14ac:dyDescent="0.35">
      <c r="A210" s="190"/>
      <c r="B210" s="192"/>
      <c r="C210" s="192"/>
    </row>
    <row r="211" spans="1:3" x14ac:dyDescent="0.35">
      <c r="A211" s="190"/>
      <c r="B211" s="191"/>
      <c r="C211" s="192"/>
    </row>
    <row r="212" spans="1:3" x14ac:dyDescent="0.35">
      <c r="A212" s="83"/>
      <c r="B212" s="123"/>
    </row>
    <row r="213" spans="1:3" x14ac:dyDescent="0.35">
      <c r="A213" s="79"/>
      <c r="B213" s="123"/>
    </row>
    <row r="214" spans="1:3" x14ac:dyDescent="0.35">
      <c r="A214" s="83"/>
      <c r="B214" s="192"/>
    </row>
    <row r="215" spans="1:3" x14ac:dyDescent="0.35">
      <c r="A215" s="83"/>
      <c r="B215" s="192"/>
    </row>
    <row r="216" spans="1:3" x14ac:dyDescent="0.35">
      <c r="A216" s="79"/>
      <c r="B216" s="123"/>
    </row>
  </sheetData>
  <sheetProtection algorithmName="SHA-512" hashValue="zC4ci5WJuapv/hBMkfhwVXted/oGg+AM0vWqQpFA08Ynf0EwjwjA76/4hjgWDOId/qECK3laF4bB4pWfg02spw==" saltValue="7KhLb+xzWpfzSWp4E6bOxQ==" spinCount="100000" sheet="1" objects="1" scenarios="1" formatCells="0" formatColumns="0" formatRows="0"/>
  <mergeCells count="14">
    <mergeCell ref="A142:B142"/>
    <mergeCell ref="D142:E142"/>
    <mergeCell ref="C1:E1"/>
    <mergeCell ref="F1:I1"/>
    <mergeCell ref="C2:E2"/>
    <mergeCell ref="F2:I2"/>
    <mergeCell ref="C3:E3"/>
    <mergeCell ref="F3:I3"/>
    <mergeCell ref="C4:E4"/>
    <mergeCell ref="C5:E5"/>
    <mergeCell ref="C6:E6"/>
    <mergeCell ref="C7:E7"/>
    <mergeCell ref="C8:E8"/>
    <mergeCell ref="A138:L138"/>
  </mergeCells>
  <conditionalFormatting sqref="K20">
    <cfRule type="cellIs" dxfId="38" priority="7" operator="greaterThan">
      <formula>K21</formula>
    </cfRule>
  </conditionalFormatting>
  <conditionalFormatting sqref="K28">
    <cfRule type="cellIs" dxfId="37" priority="6" operator="greaterThan">
      <formula>K29</formula>
    </cfRule>
  </conditionalFormatting>
  <conditionalFormatting sqref="K38">
    <cfRule type="cellIs" dxfId="36" priority="5" operator="greaterThan">
      <formula>K39</formula>
    </cfRule>
  </conditionalFormatting>
  <conditionalFormatting sqref="K109">
    <cfRule type="cellIs" dxfId="35" priority="4" operator="greaterThan">
      <formula>K110</formula>
    </cfRule>
  </conditionalFormatting>
  <conditionalFormatting sqref="K116">
    <cfRule type="cellIs" dxfId="34" priority="3" operator="greaterThan">
      <formula>$K$125</formula>
    </cfRule>
  </conditionalFormatting>
  <conditionalFormatting sqref="K133">
    <cfRule type="cellIs" dxfId="33" priority="2" operator="greaterThan">
      <formula>K134</formula>
    </cfRule>
  </conditionalFormatting>
  <conditionalFormatting sqref="K123">
    <cfRule type="cellIs" dxfId="32" priority="1" operator="greaterThan">
      <formula>$K$125</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23:K26 K15:K18 K42:K50 K100:K107 K89:K95 K31:K36 K112:K114 K55:K84 K129:K131 K119:K121">
      <formula1>IF(K15&lt;=MIN(I15,J15), TRUE, FALSE)</formula1>
    </dataValidation>
  </dataValidations>
  <hyperlinks>
    <hyperlink ref="L1" location="Master!A1" display="(Return to Master Tab)"/>
  </hyperlinks>
  <pageMargins left="0.7" right="0.7" top="0.75" bottom="0.75" header="0.3" footer="0.3"/>
  <pageSetup scale="41"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9"/>
  <sheetViews>
    <sheetView showGridLines="0" showZeros="0" zoomScaleNormal="100" workbookViewId="0">
      <pane ySplit="12" topLeftCell="A13" activePane="bottomLeft" state="frozen"/>
      <selection activeCell="N76" sqref="N76"/>
      <selection pane="bottomLeft" activeCell="B1" sqref="B1"/>
    </sheetView>
  </sheetViews>
  <sheetFormatPr defaultColWidth="9.08984375" defaultRowHeight="14.5" x14ac:dyDescent="0.35"/>
  <cols>
    <col min="1" max="1" width="8" style="37" customWidth="1"/>
    <col min="2" max="2" width="37.7265625" style="37" customWidth="1"/>
    <col min="3" max="3" width="17" style="42" customWidth="1"/>
    <col min="4" max="4" width="12" style="42" customWidth="1"/>
    <col min="5" max="5" width="16.08984375" style="37" bestFit="1" customWidth="1"/>
    <col min="6" max="6" width="12.08984375" style="37" bestFit="1" customWidth="1"/>
    <col min="7" max="7" width="16.08984375" style="37" customWidth="1"/>
    <col min="8" max="8" width="12" style="37" customWidth="1"/>
    <col min="9" max="9" width="13.6328125" style="37" customWidth="1"/>
    <col min="10" max="10" width="12.6328125" style="37" customWidth="1"/>
    <col min="11" max="11" width="13.7265625" style="37" customWidth="1"/>
    <col min="12" max="12" width="13.7265625" style="185" customWidth="1"/>
    <col min="13" max="13" width="15.08984375" style="37" customWidth="1"/>
    <col min="14" max="14" width="13.6328125" style="37" customWidth="1"/>
    <col min="15" max="15" width="35.6328125" style="37" bestFit="1" customWidth="1"/>
    <col min="16" max="16384" width="9.08984375" style="37"/>
  </cols>
  <sheetData>
    <row r="1" spans="1:16" x14ac:dyDescent="0.35">
      <c r="A1" s="35" t="str">
        <f>Master!A3</f>
        <v xml:space="preserve">a. </v>
      </c>
      <c r="B1" s="35" t="str">
        <f>Master!B3</f>
        <v>Agency Name:</v>
      </c>
      <c r="C1" s="343">
        <f>Master!C3</f>
        <v>0</v>
      </c>
      <c r="D1" s="343"/>
      <c r="E1" s="343"/>
      <c r="F1" s="343"/>
      <c r="G1" s="344" t="s">
        <v>165</v>
      </c>
      <c r="H1" s="344"/>
      <c r="I1" s="344"/>
      <c r="J1" s="344"/>
      <c r="K1" s="36"/>
      <c r="L1" s="36"/>
      <c r="M1" s="38" t="s">
        <v>39</v>
      </c>
    </row>
    <row r="2" spans="1:16" x14ac:dyDescent="0.35">
      <c r="A2" s="35" t="str">
        <f>Master!A4</f>
        <v xml:space="preserve">b. </v>
      </c>
      <c r="B2" s="35" t="str">
        <f>Master!B4</f>
        <v>Contract No.:</v>
      </c>
      <c r="C2" s="345">
        <f>Master!C4</f>
        <v>0</v>
      </c>
      <c r="D2" s="345"/>
      <c r="E2" s="345"/>
      <c r="F2" s="345"/>
      <c r="G2" s="344" t="s">
        <v>40</v>
      </c>
      <c r="H2" s="344"/>
      <c r="I2" s="344"/>
      <c r="J2" s="344"/>
      <c r="M2" s="39" t="str">
        <f>Master!$G$1</f>
        <v>Rev.05/04/2018</v>
      </c>
    </row>
    <row r="3" spans="1:16" x14ac:dyDescent="0.35">
      <c r="A3" s="35" t="str">
        <f>Master!A5</f>
        <v xml:space="preserve">c. </v>
      </c>
      <c r="B3" s="35" t="str">
        <f>Master!B5</f>
        <v>Month/Year of :</v>
      </c>
      <c r="C3" s="346">
        <f>Master!C5</f>
        <v>0</v>
      </c>
      <c r="D3" s="346"/>
      <c r="E3" s="346"/>
      <c r="F3" s="346"/>
      <c r="I3" s="40"/>
      <c r="M3" s="39" t="str">
        <f>Master!$G$2</f>
        <v>Version: 3.4.16</v>
      </c>
    </row>
    <row r="4" spans="1:16" x14ac:dyDescent="0.35">
      <c r="A4" s="35" t="str">
        <f>Master!A6</f>
        <v xml:space="preserve">d.  </v>
      </c>
      <c r="B4" s="35" t="str">
        <f>Master!B6</f>
        <v># months in the contract:</v>
      </c>
      <c r="C4" s="345">
        <f>Master!C6</f>
        <v>0</v>
      </c>
      <c r="D4" s="345"/>
      <c r="E4" s="345"/>
      <c r="F4" s="345"/>
      <c r="I4" s="40"/>
    </row>
    <row r="5" spans="1:16" x14ac:dyDescent="0.35">
      <c r="A5" s="35" t="str">
        <f>Master!A7</f>
        <v>e.</v>
      </c>
      <c r="B5" s="35" t="str">
        <f>Master!B7</f>
        <v># months remaining (including month in c.):</v>
      </c>
      <c r="C5" s="345">
        <f>Master!C7</f>
        <v>0</v>
      </c>
      <c r="D5" s="345"/>
      <c r="E5" s="345"/>
      <c r="F5" s="345"/>
    </row>
    <row r="6" spans="1:16" x14ac:dyDescent="0.35">
      <c r="A6" s="35" t="str">
        <f>Master!A8</f>
        <v xml:space="preserve">f.  </v>
      </c>
      <c r="B6" s="35" t="str">
        <f>Master!B8</f>
        <v># months incurred (including month in c.):</v>
      </c>
      <c r="C6" s="345">
        <f>Master!C8</f>
        <v>0</v>
      </c>
      <c r="D6" s="345"/>
      <c r="E6" s="345"/>
      <c r="F6" s="345"/>
    </row>
    <row r="7" spans="1:16" x14ac:dyDescent="0.35">
      <c r="A7" s="35" t="str">
        <f>Master!A9</f>
        <v xml:space="preserve">g.  </v>
      </c>
      <c r="B7" s="35" t="str">
        <f>Master!B9</f>
        <v>Federal ID:</v>
      </c>
      <c r="C7" s="345">
        <f>Master!C9</f>
        <v>0</v>
      </c>
      <c r="D7" s="345"/>
      <c r="E7" s="345"/>
      <c r="F7" s="345"/>
    </row>
    <row r="8" spans="1:16" x14ac:dyDescent="0.35">
      <c r="A8" s="35" t="str">
        <f>Master!A10</f>
        <v>h.</v>
      </c>
      <c r="B8" s="35" t="str">
        <f>Master!B10</f>
        <v>Address:</v>
      </c>
      <c r="C8" s="345">
        <f>Master!C10</f>
        <v>0</v>
      </c>
      <c r="D8" s="345"/>
      <c r="E8" s="345"/>
      <c r="F8" s="345"/>
      <c r="G8" s="41"/>
      <c r="H8" s="41"/>
      <c r="I8" s="41"/>
      <c r="J8" s="41"/>
    </row>
    <row r="9" spans="1:16" x14ac:dyDescent="0.35">
      <c r="K9" s="350" t="s">
        <v>166</v>
      </c>
      <c r="L9" s="351"/>
      <c r="M9" s="43" t="s">
        <v>42</v>
      </c>
    </row>
    <row r="10" spans="1:16" ht="52" x14ac:dyDescent="0.35">
      <c r="A10" s="44" t="s">
        <v>226</v>
      </c>
      <c r="B10" s="44" t="s">
        <v>224</v>
      </c>
      <c r="C10" s="44" t="s">
        <v>44</v>
      </c>
      <c r="D10" s="44" t="s">
        <v>45</v>
      </c>
      <c r="E10" s="44" t="s">
        <v>46</v>
      </c>
      <c r="F10" s="44" t="s">
        <v>47</v>
      </c>
      <c r="G10" s="45" t="s">
        <v>48</v>
      </c>
      <c r="H10" s="45" t="s">
        <v>49</v>
      </c>
      <c r="I10" s="45" t="s">
        <v>50</v>
      </c>
      <c r="J10" s="44" t="s">
        <v>51</v>
      </c>
      <c r="K10" s="44" t="s">
        <v>167</v>
      </c>
      <c r="L10" s="186" t="s">
        <v>316</v>
      </c>
      <c r="M10" s="44" t="s">
        <v>56</v>
      </c>
    </row>
    <row r="11" spans="1:16" x14ac:dyDescent="0.35">
      <c r="A11" s="46"/>
      <c r="B11" s="46"/>
      <c r="C11" s="46"/>
      <c r="D11" s="46"/>
      <c r="E11" s="46"/>
      <c r="F11" s="46"/>
      <c r="G11" s="47" t="s">
        <v>58</v>
      </c>
      <c r="H11" s="47"/>
      <c r="I11" s="47"/>
      <c r="J11" s="48"/>
      <c r="K11" s="48" t="s">
        <v>168</v>
      </c>
      <c r="L11" s="48" t="s">
        <v>315</v>
      </c>
      <c r="M11" s="48" t="s">
        <v>169</v>
      </c>
    </row>
    <row r="12" spans="1:16" x14ac:dyDescent="0.35">
      <c r="A12" s="49" t="s">
        <v>65</v>
      </c>
      <c r="B12" s="49" t="s">
        <v>66</v>
      </c>
      <c r="C12" s="49" t="s">
        <v>67</v>
      </c>
      <c r="D12" s="49" t="s">
        <v>68</v>
      </c>
      <c r="E12" s="49" t="s">
        <v>69</v>
      </c>
      <c r="F12" s="49" t="s">
        <v>70</v>
      </c>
      <c r="G12" s="49" t="s">
        <v>71</v>
      </c>
      <c r="H12" s="49" t="s">
        <v>72</v>
      </c>
      <c r="I12" s="49" t="s">
        <v>73</v>
      </c>
      <c r="J12" s="49" t="s">
        <v>74</v>
      </c>
      <c r="K12" s="49" t="s">
        <v>75</v>
      </c>
      <c r="L12" s="49" t="s">
        <v>76</v>
      </c>
      <c r="M12" s="49" t="s">
        <v>77</v>
      </c>
    </row>
    <row r="13" spans="1:16" ht="5.25" customHeight="1" x14ac:dyDescent="0.35">
      <c r="A13" s="50"/>
      <c r="B13" s="50"/>
      <c r="C13" s="50"/>
      <c r="D13" s="50"/>
      <c r="E13" s="50"/>
      <c r="F13" s="50"/>
      <c r="G13" s="50"/>
      <c r="H13" s="50"/>
      <c r="I13" s="50"/>
      <c r="J13" s="50"/>
      <c r="K13" s="50"/>
      <c r="L13" s="50"/>
      <c r="M13" s="50"/>
    </row>
    <row r="14" spans="1:16" ht="15.75" customHeight="1" x14ac:dyDescent="0.35">
      <c r="A14" s="50"/>
      <c r="B14" s="139" t="s">
        <v>81</v>
      </c>
      <c r="C14" s="50"/>
      <c r="D14" s="50"/>
      <c r="E14" s="50"/>
      <c r="F14" s="50"/>
      <c r="G14" s="50"/>
      <c r="H14" s="50"/>
      <c r="I14" s="50"/>
      <c r="J14" s="50"/>
      <c r="K14" s="50"/>
      <c r="L14" s="50"/>
      <c r="M14" s="50"/>
    </row>
    <row r="15" spans="1:16" ht="15.75" customHeight="1" x14ac:dyDescent="0.35">
      <c r="A15" s="53">
        <v>18</v>
      </c>
      <c r="B15" s="61" t="s">
        <v>82</v>
      </c>
      <c r="C15" s="55" t="s">
        <v>83</v>
      </c>
      <c r="D15" s="55" t="s">
        <v>84</v>
      </c>
      <c r="E15" s="55" t="s">
        <v>85</v>
      </c>
      <c r="F15" s="56" t="s">
        <v>85</v>
      </c>
      <c r="G15" s="57"/>
      <c r="H15" s="57"/>
      <c r="I15" s="57"/>
      <c r="J15" s="58">
        <f t="shared" ref="J15:J23" si="0">SUM(H15:I15)</f>
        <v>0</v>
      </c>
      <c r="K15" s="57"/>
      <c r="L15" s="59"/>
      <c r="M15" s="58">
        <f>G15-J15-K15-L15</f>
        <v>0</v>
      </c>
      <c r="N15" s="140"/>
      <c r="O15" s="141"/>
      <c r="P15" s="142"/>
    </row>
    <row r="16" spans="1:16" x14ac:dyDescent="0.35">
      <c r="A16" s="53">
        <v>19</v>
      </c>
      <c r="B16" s="61" t="s">
        <v>86</v>
      </c>
      <c r="C16" s="55" t="s">
        <v>83</v>
      </c>
      <c r="D16" s="55" t="s">
        <v>84</v>
      </c>
      <c r="E16" s="55" t="s">
        <v>85</v>
      </c>
      <c r="F16" s="56" t="s">
        <v>85</v>
      </c>
      <c r="G16" s="57"/>
      <c r="H16" s="57"/>
      <c r="I16" s="57"/>
      <c r="J16" s="58">
        <f t="shared" si="0"/>
        <v>0</v>
      </c>
      <c r="K16" s="57"/>
      <c r="L16" s="59"/>
      <c r="M16" s="165">
        <f t="shared" ref="M16:M23" si="1">G16-J16-K16-L16</f>
        <v>0</v>
      </c>
      <c r="N16" s="140"/>
      <c r="O16" s="141"/>
      <c r="P16" s="142"/>
    </row>
    <row r="17" spans="1:16" x14ac:dyDescent="0.35">
      <c r="A17" s="53">
        <v>20</v>
      </c>
      <c r="B17" s="61" t="s">
        <v>87</v>
      </c>
      <c r="C17" s="55" t="s">
        <v>83</v>
      </c>
      <c r="D17" s="55" t="s">
        <v>84</v>
      </c>
      <c r="E17" s="55" t="s">
        <v>85</v>
      </c>
      <c r="F17" s="56" t="s">
        <v>85</v>
      </c>
      <c r="G17" s="57"/>
      <c r="H17" s="57"/>
      <c r="I17" s="57"/>
      <c r="J17" s="58">
        <f t="shared" si="0"/>
        <v>0</v>
      </c>
      <c r="K17" s="59"/>
      <c r="L17" s="59"/>
      <c r="M17" s="165">
        <f t="shared" si="1"/>
        <v>0</v>
      </c>
      <c r="N17" s="140"/>
      <c r="O17" s="141"/>
      <c r="P17" s="142"/>
    </row>
    <row r="18" spans="1:16" x14ac:dyDescent="0.35">
      <c r="A18" s="53">
        <v>21</v>
      </c>
      <c r="B18" s="61" t="s">
        <v>88</v>
      </c>
      <c r="C18" s="55" t="s">
        <v>83</v>
      </c>
      <c r="D18" s="55" t="s">
        <v>84</v>
      </c>
      <c r="E18" s="55" t="s">
        <v>85</v>
      </c>
      <c r="F18" s="56" t="s">
        <v>85</v>
      </c>
      <c r="G18" s="57"/>
      <c r="H18" s="57"/>
      <c r="I18" s="57"/>
      <c r="J18" s="58">
        <f t="shared" si="0"/>
        <v>0</v>
      </c>
      <c r="K18" s="59"/>
      <c r="L18" s="59"/>
      <c r="M18" s="165">
        <f t="shared" si="1"/>
        <v>0</v>
      </c>
      <c r="N18" s="140"/>
      <c r="O18" s="141"/>
      <c r="P18" s="142"/>
    </row>
    <row r="19" spans="1:16" x14ac:dyDescent="0.35">
      <c r="A19" s="53">
        <v>36</v>
      </c>
      <c r="B19" s="61" t="s">
        <v>89</v>
      </c>
      <c r="C19" s="55" t="s">
        <v>83</v>
      </c>
      <c r="D19" s="55" t="s">
        <v>84</v>
      </c>
      <c r="E19" s="55" t="s">
        <v>85</v>
      </c>
      <c r="F19" s="55" t="s">
        <v>85</v>
      </c>
      <c r="G19" s="57"/>
      <c r="H19" s="57"/>
      <c r="I19" s="57"/>
      <c r="J19" s="58">
        <f t="shared" si="0"/>
        <v>0</v>
      </c>
      <c r="K19" s="59"/>
      <c r="L19" s="59"/>
      <c r="M19" s="165">
        <f t="shared" si="1"/>
        <v>0</v>
      </c>
      <c r="N19" s="140"/>
      <c r="O19" s="141"/>
      <c r="P19" s="142"/>
    </row>
    <row r="20" spans="1:16" x14ac:dyDescent="0.35">
      <c r="A20" s="53">
        <v>37</v>
      </c>
      <c r="B20" s="61" t="s">
        <v>90</v>
      </c>
      <c r="C20" s="55" t="s">
        <v>83</v>
      </c>
      <c r="D20" s="55" t="s">
        <v>84</v>
      </c>
      <c r="E20" s="55" t="s">
        <v>85</v>
      </c>
      <c r="F20" s="55" t="s">
        <v>85</v>
      </c>
      <c r="G20" s="57"/>
      <c r="H20" s="57"/>
      <c r="I20" s="57"/>
      <c r="J20" s="58">
        <f t="shared" si="0"/>
        <v>0</v>
      </c>
      <c r="K20" s="57"/>
      <c r="L20" s="59"/>
      <c r="M20" s="165">
        <f t="shared" si="1"/>
        <v>0</v>
      </c>
      <c r="N20" s="140"/>
      <c r="O20" s="141"/>
      <c r="P20" s="142"/>
    </row>
    <row r="21" spans="1:16" x14ac:dyDescent="0.35">
      <c r="A21" s="53">
        <v>38</v>
      </c>
      <c r="B21" s="54" t="s">
        <v>91</v>
      </c>
      <c r="C21" s="55" t="s">
        <v>83</v>
      </c>
      <c r="D21" s="55" t="s">
        <v>84</v>
      </c>
      <c r="E21" s="55" t="s">
        <v>85</v>
      </c>
      <c r="F21" s="56" t="s">
        <v>85</v>
      </c>
      <c r="G21" s="57"/>
      <c r="H21" s="57"/>
      <c r="I21" s="57"/>
      <c r="J21" s="58">
        <f t="shared" si="0"/>
        <v>0</v>
      </c>
      <c r="K21" s="59"/>
      <c r="L21" s="59"/>
      <c r="M21" s="165">
        <f t="shared" si="1"/>
        <v>0</v>
      </c>
      <c r="N21" s="140"/>
      <c r="O21" s="141"/>
      <c r="P21" s="142"/>
    </row>
    <row r="22" spans="1:16" x14ac:dyDescent="0.35">
      <c r="A22" s="60"/>
      <c r="B22" s="167"/>
      <c r="C22" s="167"/>
      <c r="D22" s="167"/>
      <c r="E22" s="167"/>
      <c r="F22" s="167"/>
      <c r="G22" s="57"/>
      <c r="H22" s="57"/>
      <c r="I22" s="57"/>
      <c r="J22" s="58">
        <f t="shared" si="0"/>
        <v>0</v>
      </c>
      <c r="K22" s="57"/>
      <c r="L22" s="59"/>
      <c r="M22" s="165">
        <f t="shared" si="1"/>
        <v>0</v>
      </c>
      <c r="N22" s="140"/>
      <c r="O22" s="141"/>
      <c r="P22" s="142"/>
    </row>
    <row r="23" spans="1:16" x14ac:dyDescent="0.35">
      <c r="A23" s="166"/>
      <c r="B23" s="167"/>
      <c r="C23" s="167"/>
      <c r="D23" s="167"/>
      <c r="E23" s="167"/>
      <c r="F23" s="167"/>
      <c r="G23" s="57"/>
      <c r="H23" s="57"/>
      <c r="I23" s="57"/>
      <c r="J23" s="58">
        <f t="shared" si="0"/>
        <v>0</v>
      </c>
      <c r="K23" s="57"/>
      <c r="L23" s="59"/>
      <c r="M23" s="165">
        <f t="shared" si="1"/>
        <v>0</v>
      </c>
      <c r="N23" s="140"/>
      <c r="O23" s="141"/>
      <c r="P23" s="142"/>
    </row>
    <row r="24" spans="1:16" ht="5.25" customHeight="1" x14ac:dyDescent="0.35">
      <c r="A24" s="50"/>
      <c r="B24" s="50"/>
      <c r="C24" s="50"/>
      <c r="D24" s="50"/>
      <c r="E24" s="50"/>
      <c r="F24" s="50"/>
      <c r="G24" s="50"/>
      <c r="H24" s="50"/>
      <c r="I24" s="50"/>
      <c r="J24" s="50"/>
      <c r="K24" s="50"/>
      <c r="L24" s="50"/>
      <c r="M24" s="50"/>
      <c r="N24" s="50"/>
      <c r="O24" s="50"/>
      <c r="P24" s="50"/>
    </row>
    <row r="25" spans="1:16" ht="5.25" customHeight="1" x14ac:dyDescent="0.35">
      <c r="A25" s="50"/>
      <c r="B25" s="50"/>
      <c r="C25" s="50"/>
      <c r="D25" s="50"/>
      <c r="E25" s="50"/>
      <c r="F25" s="50"/>
      <c r="G25" s="50"/>
      <c r="H25" s="50"/>
      <c r="I25" s="50"/>
      <c r="J25" s="50"/>
      <c r="K25" s="50"/>
      <c r="L25" s="50"/>
      <c r="M25" s="50"/>
      <c r="N25" s="50"/>
      <c r="O25" s="50"/>
      <c r="P25" s="50"/>
    </row>
    <row r="26" spans="1:16" ht="5.25" customHeight="1" x14ac:dyDescent="0.35">
      <c r="A26" s="50"/>
      <c r="B26" s="50"/>
      <c r="C26" s="50"/>
      <c r="D26" s="50"/>
      <c r="E26" s="50"/>
      <c r="F26" s="50"/>
      <c r="G26" s="50"/>
      <c r="H26" s="50"/>
      <c r="I26" s="50"/>
      <c r="J26" s="50"/>
      <c r="K26" s="50"/>
      <c r="L26" s="50"/>
      <c r="M26" s="50"/>
      <c r="N26" s="50"/>
      <c r="O26" s="50"/>
      <c r="P26" s="50"/>
    </row>
    <row r="27" spans="1:16" ht="15.75" customHeight="1" x14ac:dyDescent="0.35">
      <c r="A27" s="51"/>
      <c r="B27" s="52" t="s">
        <v>92</v>
      </c>
      <c r="C27" s="50"/>
      <c r="D27" s="50"/>
      <c r="E27" s="50"/>
      <c r="F27" s="50"/>
      <c r="G27" s="50"/>
      <c r="H27" s="50"/>
      <c r="I27" s="50"/>
      <c r="J27" s="50"/>
      <c r="K27" s="50"/>
      <c r="L27" s="50"/>
      <c r="M27" s="50"/>
      <c r="N27" s="50"/>
      <c r="O27" s="50"/>
      <c r="P27" s="50"/>
    </row>
    <row r="28" spans="1:16" x14ac:dyDescent="0.35">
      <c r="A28" s="53">
        <v>29</v>
      </c>
      <c r="B28" s="61" t="s">
        <v>93</v>
      </c>
      <c r="C28" s="55" t="s">
        <v>83</v>
      </c>
      <c r="D28" s="55" t="s">
        <v>84</v>
      </c>
      <c r="E28" s="55" t="s">
        <v>94</v>
      </c>
      <c r="F28" s="56" t="s">
        <v>95</v>
      </c>
      <c r="G28" s="57"/>
      <c r="H28" s="57"/>
      <c r="I28" s="57"/>
      <c r="J28" s="58">
        <f t="shared" ref="J28:J62" si="2">SUM(H28:I28)</f>
        <v>0</v>
      </c>
      <c r="K28" s="59"/>
      <c r="L28" s="59"/>
      <c r="M28" s="165">
        <f t="shared" ref="M28:M62" si="3">G28-J28-K28-L28</f>
        <v>0</v>
      </c>
      <c r="N28" s="140"/>
      <c r="O28" s="143"/>
      <c r="P28" s="142"/>
    </row>
    <row r="29" spans="1:16" x14ac:dyDescent="0.35">
      <c r="A29" s="53">
        <v>43</v>
      </c>
      <c r="B29" s="61" t="s">
        <v>96</v>
      </c>
      <c r="C29" s="55" t="s">
        <v>83</v>
      </c>
      <c r="D29" s="55" t="s">
        <v>84</v>
      </c>
      <c r="E29" s="55" t="s">
        <v>94</v>
      </c>
      <c r="F29" s="55" t="s">
        <v>95</v>
      </c>
      <c r="G29" s="57"/>
      <c r="H29" s="57"/>
      <c r="I29" s="57"/>
      <c r="J29" s="58">
        <f t="shared" si="2"/>
        <v>0</v>
      </c>
      <c r="K29" s="59"/>
      <c r="L29" s="59"/>
      <c r="M29" s="165">
        <f t="shared" si="3"/>
        <v>0</v>
      </c>
      <c r="N29" s="140"/>
      <c r="O29" s="143"/>
      <c r="P29" s="142"/>
    </row>
    <row r="30" spans="1:16" x14ac:dyDescent="0.35">
      <c r="A30" s="53">
        <v>1</v>
      </c>
      <c r="B30" s="61" t="s">
        <v>97</v>
      </c>
      <c r="C30" s="55" t="s">
        <v>83</v>
      </c>
      <c r="D30" s="55" t="s">
        <v>84</v>
      </c>
      <c r="E30" s="55" t="s">
        <v>94</v>
      </c>
      <c r="F30" s="55" t="s">
        <v>95</v>
      </c>
      <c r="G30" s="57"/>
      <c r="H30" s="57"/>
      <c r="I30" s="57"/>
      <c r="J30" s="58">
        <f t="shared" si="2"/>
        <v>0</v>
      </c>
      <c r="K30" s="59"/>
      <c r="L30" s="59"/>
      <c r="M30" s="165">
        <f t="shared" si="3"/>
        <v>0</v>
      </c>
      <c r="N30" s="140"/>
      <c r="O30" s="143"/>
      <c r="P30" s="142"/>
    </row>
    <row r="31" spans="1:16" hidden="1" x14ac:dyDescent="0.35">
      <c r="A31" s="53"/>
      <c r="B31" s="61"/>
      <c r="C31" s="55"/>
      <c r="D31" s="55"/>
      <c r="E31" s="55"/>
      <c r="F31" s="55"/>
      <c r="G31" s="57"/>
      <c r="H31" s="57"/>
      <c r="I31" s="57"/>
      <c r="J31" s="58">
        <f t="shared" si="2"/>
        <v>0</v>
      </c>
      <c r="K31" s="59"/>
      <c r="L31" s="59"/>
      <c r="M31" s="165">
        <f t="shared" si="3"/>
        <v>0</v>
      </c>
      <c r="N31" s="140"/>
      <c r="O31" s="141"/>
      <c r="P31" s="142"/>
    </row>
    <row r="32" spans="1:16" x14ac:dyDescent="0.35">
      <c r="A32" s="53">
        <v>2</v>
      </c>
      <c r="B32" s="61" t="s">
        <v>98</v>
      </c>
      <c r="C32" s="55" t="s">
        <v>83</v>
      </c>
      <c r="D32" s="55" t="s">
        <v>84</v>
      </c>
      <c r="E32" s="55" t="s">
        <v>94</v>
      </c>
      <c r="F32" s="55" t="s">
        <v>95</v>
      </c>
      <c r="G32" s="57"/>
      <c r="H32" s="57"/>
      <c r="I32" s="57"/>
      <c r="J32" s="58">
        <f t="shared" si="2"/>
        <v>0</v>
      </c>
      <c r="K32" s="59"/>
      <c r="L32" s="59"/>
      <c r="M32" s="165">
        <f t="shared" si="3"/>
        <v>0</v>
      </c>
      <c r="N32" s="140"/>
      <c r="O32" s="141"/>
      <c r="P32" s="142"/>
    </row>
    <row r="33" spans="1:16" hidden="1" x14ac:dyDescent="0.35">
      <c r="A33" s="53"/>
      <c r="B33" s="61"/>
      <c r="C33" s="55"/>
      <c r="D33" s="55"/>
      <c r="E33" s="55"/>
      <c r="F33" s="55"/>
      <c r="G33" s="57"/>
      <c r="H33" s="57"/>
      <c r="I33" s="57"/>
      <c r="J33" s="58">
        <f t="shared" si="2"/>
        <v>0</v>
      </c>
      <c r="K33" s="59"/>
      <c r="L33" s="59"/>
      <c r="M33" s="165">
        <f t="shared" si="3"/>
        <v>0</v>
      </c>
      <c r="N33" s="140"/>
      <c r="O33" s="141"/>
      <c r="P33" s="142"/>
    </row>
    <row r="34" spans="1:16" hidden="1" x14ac:dyDescent="0.35">
      <c r="A34" s="53"/>
      <c r="B34" s="54"/>
      <c r="C34" s="55"/>
      <c r="D34" s="55"/>
      <c r="E34" s="55"/>
      <c r="F34" s="55"/>
      <c r="G34" s="57"/>
      <c r="H34" s="57"/>
      <c r="I34" s="57"/>
      <c r="J34" s="58">
        <f t="shared" si="2"/>
        <v>0</v>
      </c>
      <c r="K34" s="59"/>
      <c r="L34" s="59"/>
      <c r="M34" s="165">
        <f t="shared" si="3"/>
        <v>0</v>
      </c>
      <c r="N34" s="140"/>
      <c r="O34" s="141"/>
      <c r="P34" s="142"/>
    </row>
    <row r="35" spans="1:16" x14ac:dyDescent="0.35">
      <c r="A35" s="53">
        <v>6</v>
      </c>
      <c r="B35" s="54" t="s">
        <v>227</v>
      </c>
      <c r="C35" s="55" t="s">
        <v>83</v>
      </c>
      <c r="D35" s="55" t="s">
        <v>84</v>
      </c>
      <c r="E35" s="164" t="s">
        <v>94</v>
      </c>
      <c r="F35" s="164" t="s">
        <v>95</v>
      </c>
      <c r="G35" s="57"/>
      <c r="H35" s="57"/>
      <c r="I35" s="57"/>
      <c r="J35" s="58">
        <f t="shared" si="2"/>
        <v>0</v>
      </c>
      <c r="K35" s="59"/>
      <c r="L35" s="59"/>
      <c r="M35" s="165">
        <f t="shared" si="3"/>
        <v>0</v>
      </c>
      <c r="N35" s="140"/>
      <c r="O35" s="141"/>
      <c r="P35" s="142"/>
    </row>
    <row r="36" spans="1:16" x14ac:dyDescent="0.35">
      <c r="A36" s="53">
        <v>28</v>
      </c>
      <c r="B36" s="54" t="s">
        <v>103</v>
      </c>
      <c r="C36" s="55" t="s">
        <v>83</v>
      </c>
      <c r="D36" s="55" t="s">
        <v>84</v>
      </c>
      <c r="E36" s="55" t="s">
        <v>104</v>
      </c>
      <c r="F36" s="55" t="s">
        <v>230</v>
      </c>
      <c r="G36" s="57"/>
      <c r="H36" s="57"/>
      <c r="I36" s="57"/>
      <c r="J36" s="58">
        <f t="shared" si="2"/>
        <v>0</v>
      </c>
      <c r="K36" s="59"/>
      <c r="L36" s="57"/>
      <c r="M36" s="165">
        <f t="shared" si="3"/>
        <v>0</v>
      </c>
      <c r="N36" s="140"/>
      <c r="O36" s="141"/>
      <c r="P36" s="142"/>
    </row>
    <row r="37" spans="1:16" x14ac:dyDescent="0.35">
      <c r="A37" s="53">
        <v>8</v>
      </c>
      <c r="B37" s="54" t="s">
        <v>105</v>
      </c>
      <c r="C37" s="55" t="s">
        <v>83</v>
      </c>
      <c r="D37" s="55" t="s">
        <v>84</v>
      </c>
      <c r="E37" s="55" t="s">
        <v>94</v>
      </c>
      <c r="F37" s="55" t="s">
        <v>95</v>
      </c>
      <c r="G37" s="57"/>
      <c r="H37" s="57"/>
      <c r="I37" s="57"/>
      <c r="J37" s="58">
        <f t="shared" si="2"/>
        <v>0</v>
      </c>
      <c r="K37" s="59"/>
      <c r="L37" s="59"/>
      <c r="M37" s="165">
        <f t="shared" si="3"/>
        <v>0</v>
      </c>
      <c r="N37" s="140"/>
      <c r="O37" s="141"/>
      <c r="P37" s="142"/>
    </row>
    <row r="38" spans="1:16" x14ac:dyDescent="0.35">
      <c r="A38" s="53">
        <v>10</v>
      </c>
      <c r="B38" s="61" t="s">
        <v>106</v>
      </c>
      <c r="C38" s="55" t="s">
        <v>83</v>
      </c>
      <c r="D38" s="55" t="s">
        <v>84</v>
      </c>
      <c r="E38" s="55" t="s">
        <v>94</v>
      </c>
      <c r="F38" s="56" t="s">
        <v>95</v>
      </c>
      <c r="G38" s="57"/>
      <c r="H38" s="57"/>
      <c r="I38" s="57"/>
      <c r="J38" s="58">
        <f t="shared" si="2"/>
        <v>0</v>
      </c>
      <c r="K38" s="59"/>
      <c r="L38" s="59"/>
      <c r="M38" s="165">
        <f t="shared" si="3"/>
        <v>0</v>
      </c>
      <c r="N38" s="140"/>
      <c r="O38" s="141"/>
      <c r="P38" s="142"/>
    </row>
    <row r="39" spans="1:16" x14ac:dyDescent="0.35">
      <c r="A39" s="53">
        <v>42</v>
      </c>
      <c r="B39" s="61" t="s">
        <v>107</v>
      </c>
      <c r="C39" s="55" t="s">
        <v>83</v>
      </c>
      <c r="D39" s="55" t="s">
        <v>84</v>
      </c>
      <c r="E39" s="55" t="s">
        <v>94</v>
      </c>
      <c r="F39" s="56" t="s">
        <v>95</v>
      </c>
      <c r="G39" s="57"/>
      <c r="H39" s="57"/>
      <c r="I39" s="57"/>
      <c r="J39" s="58">
        <f t="shared" si="2"/>
        <v>0</v>
      </c>
      <c r="K39" s="59"/>
      <c r="L39" s="59"/>
      <c r="M39" s="165">
        <f t="shared" si="3"/>
        <v>0</v>
      </c>
      <c r="N39" s="140"/>
      <c r="O39" s="141"/>
      <c r="P39" s="142"/>
    </row>
    <row r="40" spans="1:16" x14ac:dyDescent="0.35">
      <c r="A40" s="53">
        <v>11</v>
      </c>
      <c r="B40" s="61" t="s">
        <v>108</v>
      </c>
      <c r="C40" s="55" t="s">
        <v>83</v>
      </c>
      <c r="D40" s="55" t="s">
        <v>84</v>
      </c>
      <c r="E40" s="55" t="s">
        <v>94</v>
      </c>
      <c r="F40" s="56" t="s">
        <v>95</v>
      </c>
      <c r="G40" s="57"/>
      <c r="H40" s="57"/>
      <c r="I40" s="57"/>
      <c r="J40" s="58">
        <f t="shared" si="2"/>
        <v>0</v>
      </c>
      <c r="K40" s="59"/>
      <c r="L40" s="59"/>
      <c r="M40" s="165">
        <f t="shared" si="3"/>
        <v>0</v>
      </c>
      <c r="N40" s="140"/>
      <c r="O40" s="141"/>
      <c r="P40" s="142"/>
    </row>
    <row r="41" spans="1:16" x14ac:dyDescent="0.35">
      <c r="A41" s="53">
        <v>12</v>
      </c>
      <c r="B41" s="61" t="s">
        <v>109</v>
      </c>
      <c r="C41" s="55" t="s">
        <v>83</v>
      </c>
      <c r="D41" s="55" t="s">
        <v>84</v>
      </c>
      <c r="E41" s="62" t="s">
        <v>94</v>
      </c>
      <c r="F41" s="56" t="s">
        <v>95</v>
      </c>
      <c r="G41" s="57"/>
      <c r="H41" s="57"/>
      <c r="I41" s="57"/>
      <c r="J41" s="58">
        <f t="shared" si="2"/>
        <v>0</v>
      </c>
      <c r="K41" s="59"/>
      <c r="L41" s="59"/>
      <c r="M41" s="165">
        <f t="shared" si="3"/>
        <v>0</v>
      </c>
      <c r="N41" s="140"/>
      <c r="O41" s="141"/>
      <c r="P41" s="142"/>
    </row>
    <row r="42" spans="1:16" x14ac:dyDescent="0.35">
      <c r="A42" s="53">
        <v>35</v>
      </c>
      <c r="B42" s="61" t="s">
        <v>110</v>
      </c>
      <c r="C42" s="55" t="s">
        <v>83</v>
      </c>
      <c r="D42" s="55" t="s">
        <v>84</v>
      </c>
      <c r="E42" s="55" t="s">
        <v>94</v>
      </c>
      <c r="F42" s="56" t="s">
        <v>95</v>
      </c>
      <c r="G42" s="57"/>
      <c r="H42" s="57"/>
      <c r="I42" s="57"/>
      <c r="J42" s="58">
        <f t="shared" si="2"/>
        <v>0</v>
      </c>
      <c r="K42" s="59"/>
      <c r="L42" s="59"/>
      <c r="M42" s="165">
        <f t="shared" si="3"/>
        <v>0</v>
      </c>
      <c r="N42" s="140"/>
      <c r="O42" s="141"/>
      <c r="P42" s="142"/>
    </row>
    <row r="43" spans="1:16" x14ac:dyDescent="0.35">
      <c r="A43" s="53">
        <v>14</v>
      </c>
      <c r="B43" s="61" t="s">
        <v>111</v>
      </c>
      <c r="C43" s="55" t="s">
        <v>83</v>
      </c>
      <c r="D43" s="55" t="s">
        <v>84</v>
      </c>
      <c r="E43" s="55" t="s">
        <v>94</v>
      </c>
      <c r="F43" s="56" t="s">
        <v>95</v>
      </c>
      <c r="G43" s="57"/>
      <c r="H43" s="57"/>
      <c r="I43" s="57"/>
      <c r="J43" s="58">
        <f t="shared" si="2"/>
        <v>0</v>
      </c>
      <c r="K43" s="59"/>
      <c r="L43" s="59"/>
      <c r="M43" s="165">
        <f t="shared" si="3"/>
        <v>0</v>
      </c>
      <c r="N43" s="140"/>
      <c r="O43" s="141"/>
      <c r="P43" s="142"/>
    </row>
    <row r="44" spans="1:16" x14ac:dyDescent="0.35">
      <c r="A44" s="53">
        <v>15</v>
      </c>
      <c r="B44" s="61" t="s">
        <v>233</v>
      </c>
      <c r="C44" s="251" t="s">
        <v>83</v>
      </c>
      <c r="D44" s="55" t="s">
        <v>84</v>
      </c>
      <c r="E44" s="55" t="s">
        <v>94</v>
      </c>
      <c r="F44" s="56" t="s">
        <v>95</v>
      </c>
      <c r="G44" s="57"/>
      <c r="H44" s="57"/>
      <c r="I44" s="57"/>
      <c r="J44" s="58">
        <f t="shared" si="2"/>
        <v>0</v>
      </c>
      <c r="K44" s="59"/>
      <c r="L44" s="59"/>
      <c r="M44" s="165">
        <f t="shared" si="3"/>
        <v>0</v>
      </c>
      <c r="N44" s="140"/>
      <c r="O44" s="141"/>
      <c r="P44" s="142"/>
    </row>
    <row r="45" spans="1:16" x14ac:dyDescent="0.35">
      <c r="A45" s="53">
        <v>15</v>
      </c>
      <c r="B45" s="61" t="s">
        <v>234</v>
      </c>
      <c r="C45" s="251" t="s">
        <v>101</v>
      </c>
      <c r="D45" s="55" t="s">
        <v>84</v>
      </c>
      <c r="E45" s="55" t="s">
        <v>94</v>
      </c>
      <c r="F45" s="56" t="s">
        <v>95</v>
      </c>
      <c r="G45" s="57"/>
      <c r="H45" s="57"/>
      <c r="I45" s="57"/>
      <c r="J45" s="58">
        <f t="shared" si="2"/>
        <v>0</v>
      </c>
      <c r="K45" s="59"/>
      <c r="L45" s="59"/>
      <c r="M45" s="165">
        <f t="shared" si="3"/>
        <v>0</v>
      </c>
      <c r="N45" s="140"/>
      <c r="O45" s="141"/>
      <c r="P45" s="142"/>
    </row>
    <row r="46" spans="1:16" hidden="1" x14ac:dyDescent="0.35">
      <c r="A46" s="53"/>
      <c r="B46" s="61"/>
      <c r="C46" s="55"/>
      <c r="D46" s="55"/>
      <c r="E46" s="55"/>
      <c r="F46" s="56"/>
      <c r="G46" s="57"/>
      <c r="H46" s="57"/>
      <c r="I46" s="57"/>
      <c r="J46" s="58">
        <f t="shared" si="2"/>
        <v>0</v>
      </c>
      <c r="K46" s="59"/>
      <c r="L46" s="59"/>
      <c r="M46" s="165">
        <f t="shared" si="3"/>
        <v>0</v>
      </c>
      <c r="N46" s="140"/>
      <c r="O46" s="141"/>
      <c r="P46" s="142"/>
    </row>
    <row r="47" spans="1:16" x14ac:dyDescent="0.35">
      <c r="A47" s="53">
        <v>47</v>
      </c>
      <c r="B47" s="61" t="s">
        <v>112</v>
      </c>
      <c r="C47" s="55" t="s">
        <v>83</v>
      </c>
      <c r="D47" s="55" t="s">
        <v>84</v>
      </c>
      <c r="E47" s="55" t="s">
        <v>94</v>
      </c>
      <c r="F47" s="56" t="s">
        <v>95</v>
      </c>
      <c r="G47" s="57"/>
      <c r="H47" s="57"/>
      <c r="I47" s="57"/>
      <c r="J47" s="58">
        <f t="shared" si="2"/>
        <v>0</v>
      </c>
      <c r="K47" s="59"/>
      <c r="L47" s="59"/>
      <c r="M47" s="165">
        <f t="shared" si="3"/>
        <v>0</v>
      </c>
      <c r="N47" s="140"/>
      <c r="O47" s="141"/>
      <c r="P47" s="142"/>
    </row>
    <row r="48" spans="1:16" x14ac:dyDescent="0.35">
      <c r="A48" s="53">
        <v>46</v>
      </c>
      <c r="B48" s="61" t="s">
        <v>113</v>
      </c>
      <c r="C48" s="55" t="s">
        <v>83</v>
      </c>
      <c r="D48" s="55" t="s">
        <v>84</v>
      </c>
      <c r="E48" s="55" t="s">
        <v>94</v>
      </c>
      <c r="F48" s="56" t="s">
        <v>95</v>
      </c>
      <c r="G48" s="57"/>
      <c r="H48" s="57"/>
      <c r="I48" s="57"/>
      <c r="J48" s="58">
        <f t="shared" si="2"/>
        <v>0</v>
      </c>
      <c r="K48" s="59"/>
      <c r="L48" s="59"/>
      <c r="M48" s="165">
        <f t="shared" si="3"/>
        <v>0</v>
      </c>
      <c r="N48" s="140"/>
      <c r="O48" s="141"/>
      <c r="P48" s="142"/>
    </row>
    <row r="49" spans="1:16" x14ac:dyDescent="0.35">
      <c r="A49" s="53">
        <v>22</v>
      </c>
      <c r="B49" s="61" t="s">
        <v>114</v>
      </c>
      <c r="C49" s="55" t="s">
        <v>83</v>
      </c>
      <c r="D49" s="55" t="s">
        <v>84</v>
      </c>
      <c r="E49" s="55" t="s">
        <v>94</v>
      </c>
      <c r="F49" s="56" t="s">
        <v>95</v>
      </c>
      <c r="G49" s="57"/>
      <c r="H49" s="57"/>
      <c r="I49" s="57"/>
      <c r="J49" s="58">
        <f t="shared" si="2"/>
        <v>0</v>
      </c>
      <c r="K49" s="59"/>
      <c r="L49" s="59"/>
      <c r="M49" s="165">
        <f t="shared" si="3"/>
        <v>0</v>
      </c>
      <c r="N49" s="140"/>
      <c r="O49" s="141"/>
      <c r="P49" s="142"/>
    </row>
    <row r="50" spans="1:16" x14ac:dyDescent="0.35">
      <c r="A50" s="53">
        <v>25</v>
      </c>
      <c r="B50" s="54" t="s">
        <v>115</v>
      </c>
      <c r="C50" s="55" t="s">
        <v>83</v>
      </c>
      <c r="D50" s="55" t="s">
        <v>84</v>
      </c>
      <c r="E50" s="55" t="s">
        <v>94</v>
      </c>
      <c r="F50" s="56" t="s">
        <v>95</v>
      </c>
      <c r="G50" s="57"/>
      <c r="H50" s="57"/>
      <c r="I50" s="57"/>
      <c r="J50" s="58">
        <f t="shared" si="2"/>
        <v>0</v>
      </c>
      <c r="K50" s="59"/>
      <c r="L50" s="59"/>
      <c r="M50" s="165">
        <f t="shared" si="3"/>
        <v>0</v>
      </c>
      <c r="N50" s="140"/>
      <c r="O50" s="143"/>
      <c r="P50" s="142"/>
    </row>
    <row r="51" spans="1:16" x14ac:dyDescent="0.35">
      <c r="A51" s="53">
        <v>26</v>
      </c>
      <c r="B51" s="54" t="s">
        <v>116</v>
      </c>
      <c r="C51" s="55" t="s">
        <v>83</v>
      </c>
      <c r="D51" s="55" t="s">
        <v>84</v>
      </c>
      <c r="E51" s="55" t="s">
        <v>94</v>
      </c>
      <c r="F51" s="56" t="s">
        <v>95</v>
      </c>
      <c r="G51" s="57"/>
      <c r="H51" s="57"/>
      <c r="I51" s="57"/>
      <c r="J51" s="58">
        <f t="shared" si="2"/>
        <v>0</v>
      </c>
      <c r="K51" s="59"/>
      <c r="L51" s="59"/>
      <c r="M51" s="165">
        <f t="shared" si="3"/>
        <v>0</v>
      </c>
      <c r="N51" s="140"/>
      <c r="O51" s="143"/>
      <c r="P51" s="142"/>
    </row>
    <row r="52" spans="1:16" x14ac:dyDescent="0.35">
      <c r="A52" s="249" t="s">
        <v>117</v>
      </c>
      <c r="B52" s="250" t="s">
        <v>301</v>
      </c>
      <c r="C52" s="251" t="s">
        <v>117</v>
      </c>
      <c r="D52" s="251" t="s">
        <v>117</v>
      </c>
      <c r="E52" s="251" t="s">
        <v>117</v>
      </c>
      <c r="F52" s="252" t="s">
        <v>117</v>
      </c>
      <c r="G52" s="57"/>
      <c r="H52" s="57"/>
      <c r="I52" s="57"/>
      <c r="J52" s="58">
        <f t="shared" si="2"/>
        <v>0</v>
      </c>
      <c r="K52" s="59"/>
      <c r="L52" s="59"/>
      <c r="M52" s="165">
        <f t="shared" si="3"/>
        <v>0</v>
      </c>
      <c r="N52" s="140"/>
      <c r="O52" s="143"/>
      <c r="P52" s="142"/>
    </row>
    <row r="53" spans="1:16" s="185" customFormat="1" x14ac:dyDescent="0.35">
      <c r="A53" s="187"/>
      <c r="B53" s="188"/>
      <c r="C53" s="188"/>
      <c r="D53" s="188"/>
      <c r="E53" s="188"/>
      <c r="F53" s="188"/>
      <c r="G53" s="57"/>
      <c r="H53" s="57"/>
      <c r="I53" s="57"/>
      <c r="J53" s="165">
        <f t="shared" ref="J53:J60" si="4">SUM(H53:I53)</f>
        <v>0</v>
      </c>
      <c r="K53" s="59"/>
      <c r="L53" s="59"/>
      <c r="M53" s="165">
        <f t="shared" si="3"/>
        <v>0</v>
      </c>
      <c r="N53" s="140"/>
      <c r="O53" s="143"/>
      <c r="P53" s="142"/>
    </row>
    <row r="54" spans="1:16" s="185" customFormat="1" x14ac:dyDescent="0.35">
      <c r="A54" s="187"/>
      <c r="B54" s="188"/>
      <c r="C54" s="188"/>
      <c r="D54" s="188"/>
      <c r="E54" s="188"/>
      <c r="F54" s="188"/>
      <c r="G54" s="57"/>
      <c r="H54" s="57"/>
      <c r="I54" s="57"/>
      <c r="J54" s="165">
        <f t="shared" si="4"/>
        <v>0</v>
      </c>
      <c r="K54" s="59"/>
      <c r="L54" s="59"/>
      <c r="M54" s="165">
        <f t="shared" si="3"/>
        <v>0</v>
      </c>
      <c r="N54" s="140"/>
      <c r="O54" s="143"/>
      <c r="P54" s="142"/>
    </row>
    <row r="55" spans="1:16" s="185" customFormat="1" x14ac:dyDescent="0.35">
      <c r="A55" s="187"/>
      <c r="B55" s="188"/>
      <c r="C55" s="188"/>
      <c r="D55" s="188"/>
      <c r="E55" s="188"/>
      <c r="F55" s="188"/>
      <c r="G55" s="57"/>
      <c r="H55" s="57"/>
      <c r="I55" s="57"/>
      <c r="J55" s="165">
        <f t="shared" si="4"/>
        <v>0</v>
      </c>
      <c r="K55" s="59"/>
      <c r="L55" s="59"/>
      <c r="M55" s="165">
        <f t="shared" si="3"/>
        <v>0</v>
      </c>
      <c r="N55" s="140"/>
      <c r="O55" s="143"/>
      <c r="P55" s="142"/>
    </row>
    <row r="56" spans="1:16" s="185" customFormat="1" x14ac:dyDescent="0.35">
      <c r="A56" s="187"/>
      <c r="B56" s="188"/>
      <c r="C56" s="188"/>
      <c r="D56" s="188"/>
      <c r="E56" s="188"/>
      <c r="F56" s="188"/>
      <c r="G56" s="57"/>
      <c r="H56" s="57"/>
      <c r="I56" s="57"/>
      <c r="J56" s="165">
        <f t="shared" si="4"/>
        <v>0</v>
      </c>
      <c r="K56" s="59"/>
      <c r="L56" s="59"/>
      <c r="M56" s="165">
        <f t="shared" si="3"/>
        <v>0</v>
      </c>
      <c r="N56" s="140"/>
      <c r="O56" s="143"/>
      <c r="P56" s="142"/>
    </row>
    <row r="57" spans="1:16" s="185" customFormat="1" x14ac:dyDescent="0.35">
      <c r="A57" s="187"/>
      <c r="B57" s="188"/>
      <c r="C57" s="188"/>
      <c r="D57" s="188"/>
      <c r="E57" s="188"/>
      <c r="F57" s="188"/>
      <c r="G57" s="57"/>
      <c r="H57" s="57"/>
      <c r="I57" s="57"/>
      <c r="J57" s="165">
        <f t="shared" si="4"/>
        <v>0</v>
      </c>
      <c r="K57" s="59"/>
      <c r="L57" s="59"/>
      <c r="M57" s="165">
        <f t="shared" si="3"/>
        <v>0</v>
      </c>
      <c r="N57" s="140"/>
      <c r="O57" s="143"/>
      <c r="P57" s="142"/>
    </row>
    <row r="58" spans="1:16" s="185" customFormat="1" x14ac:dyDescent="0.35">
      <c r="A58" s="187"/>
      <c r="B58" s="188"/>
      <c r="C58" s="188"/>
      <c r="D58" s="188"/>
      <c r="E58" s="188"/>
      <c r="F58" s="188"/>
      <c r="G58" s="57"/>
      <c r="H58" s="57"/>
      <c r="I58" s="57"/>
      <c r="J58" s="165">
        <f t="shared" si="4"/>
        <v>0</v>
      </c>
      <c r="K58" s="59"/>
      <c r="L58" s="59"/>
      <c r="M58" s="165">
        <f t="shared" si="3"/>
        <v>0</v>
      </c>
      <c r="N58" s="140"/>
      <c r="O58" s="143"/>
      <c r="P58" s="142"/>
    </row>
    <row r="59" spans="1:16" s="185" customFormat="1" x14ac:dyDescent="0.35">
      <c r="A59" s="187"/>
      <c r="B59" s="188"/>
      <c r="C59" s="188"/>
      <c r="D59" s="188"/>
      <c r="E59" s="188"/>
      <c r="F59" s="188"/>
      <c r="G59" s="57"/>
      <c r="H59" s="57"/>
      <c r="I59" s="57"/>
      <c r="J59" s="165">
        <f t="shared" si="4"/>
        <v>0</v>
      </c>
      <c r="K59" s="59"/>
      <c r="L59" s="59"/>
      <c r="M59" s="165">
        <f t="shared" si="3"/>
        <v>0</v>
      </c>
      <c r="N59" s="140"/>
      <c r="O59" s="143"/>
      <c r="P59" s="142"/>
    </row>
    <row r="60" spans="1:16" s="185" customFormat="1" x14ac:dyDescent="0.35">
      <c r="A60" s="187"/>
      <c r="B60" s="188"/>
      <c r="C60" s="188"/>
      <c r="D60" s="188"/>
      <c r="E60" s="188"/>
      <c r="F60" s="188"/>
      <c r="G60" s="57"/>
      <c r="H60" s="57"/>
      <c r="I60" s="57"/>
      <c r="J60" s="165">
        <f t="shared" si="4"/>
        <v>0</v>
      </c>
      <c r="K60" s="59"/>
      <c r="L60" s="59"/>
      <c r="M60" s="165">
        <f t="shared" si="3"/>
        <v>0</v>
      </c>
      <c r="N60" s="140"/>
      <c r="O60" s="143"/>
      <c r="P60" s="142"/>
    </row>
    <row r="61" spans="1:16" x14ac:dyDescent="0.35">
      <c r="A61" s="60"/>
      <c r="B61" s="167"/>
      <c r="C61" s="167"/>
      <c r="D61" s="167"/>
      <c r="E61" s="167"/>
      <c r="F61" s="167"/>
      <c r="G61" s="57"/>
      <c r="H61" s="57"/>
      <c r="I61" s="57"/>
      <c r="J61" s="58">
        <f t="shared" si="2"/>
        <v>0</v>
      </c>
      <c r="K61" s="59"/>
      <c r="L61" s="57"/>
      <c r="M61" s="165">
        <f t="shared" si="3"/>
        <v>0</v>
      </c>
      <c r="N61" s="140"/>
      <c r="O61" s="141"/>
      <c r="P61" s="142"/>
    </row>
    <row r="62" spans="1:16" x14ac:dyDescent="0.35">
      <c r="A62" s="166"/>
      <c r="B62" s="167"/>
      <c r="C62" s="167"/>
      <c r="D62" s="167"/>
      <c r="E62" s="167"/>
      <c r="F62" s="167"/>
      <c r="G62" s="57"/>
      <c r="H62" s="57"/>
      <c r="I62" s="57"/>
      <c r="J62" s="58">
        <f t="shared" si="2"/>
        <v>0</v>
      </c>
      <c r="K62" s="59"/>
      <c r="L62" s="57"/>
      <c r="M62" s="165">
        <f t="shared" si="3"/>
        <v>0</v>
      </c>
      <c r="N62" s="140"/>
      <c r="O62" s="141"/>
      <c r="P62" s="142"/>
    </row>
    <row r="63" spans="1:16" ht="5.25" customHeight="1" x14ac:dyDescent="0.35">
      <c r="A63" s="50"/>
      <c r="B63" s="50"/>
      <c r="C63" s="50"/>
      <c r="D63" s="50"/>
      <c r="E63" s="50"/>
      <c r="F63" s="50"/>
      <c r="G63" s="50"/>
      <c r="H63" s="50"/>
      <c r="I63" s="50"/>
      <c r="J63" s="50"/>
      <c r="K63" s="50"/>
      <c r="L63" s="50"/>
      <c r="M63" s="50"/>
      <c r="N63" s="50"/>
      <c r="O63" s="50"/>
      <c r="P63" s="50"/>
    </row>
    <row r="64" spans="1:16" ht="5.25" customHeight="1" x14ac:dyDescent="0.35">
      <c r="A64" s="50"/>
      <c r="B64" s="50"/>
      <c r="C64" s="50"/>
      <c r="D64" s="50"/>
      <c r="E64" s="50"/>
      <c r="F64" s="50"/>
      <c r="G64" s="50"/>
      <c r="H64" s="50"/>
      <c r="I64" s="50"/>
      <c r="J64" s="50"/>
      <c r="K64" s="50"/>
      <c r="L64" s="50"/>
      <c r="M64" s="50"/>
      <c r="N64" s="50"/>
      <c r="O64" s="50"/>
      <c r="P64" s="50"/>
    </row>
    <row r="65" spans="1:16" ht="5.25" customHeight="1" x14ac:dyDescent="0.35">
      <c r="A65" s="50"/>
      <c r="B65" s="50"/>
      <c r="C65" s="50"/>
      <c r="D65" s="50"/>
      <c r="E65" s="50"/>
      <c r="F65" s="50"/>
      <c r="G65" s="50"/>
      <c r="H65" s="50"/>
      <c r="I65" s="50"/>
      <c r="J65" s="50"/>
      <c r="K65" s="50"/>
      <c r="L65" s="50"/>
      <c r="M65" s="50"/>
      <c r="N65" s="50"/>
      <c r="O65" s="50"/>
      <c r="P65" s="50"/>
    </row>
    <row r="66" spans="1:16" ht="15.75" customHeight="1" x14ac:dyDescent="0.35">
      <c r="A66" s="51"/>
      <c r="B66" s="52" t="s">
        <v>118</v>
      </c>
      <c r="C66" s="50"/>
      <c r="D66" s="50"/>
      <c r="E66" s="50"/>
      <c r="F66" s="50"/>
      <c r="G66" s="50"/>
      <c r="H66" s="50"/>
      <c r="I66" s="50"/>
      <c r="J66" s="50"/>
      <c r="K66" s="50"/>
      <c r="L66" s="50"/>
      <c r="M66" s="50"/>
      <c r="N66" s="50"/>
      <c r="O66" s="50"/>
      <c r="P66" s="50"/>
    </row>
    <row r="67" spans="1:16" ht="15.75" customHeight="1" x14ac:dyDescent="0.35">
      <c r="A67" s="53">
        <v>3</v>
      </c>
      <c r="B67" s="54" t="s">
        <v>119</v>
      </c>
      <c r="C67" s="55" t="s">
        <v>83</v>
      </c>
      <c r="D67" s="55" t="s">
        <v>102</v>
      </c>
      <c r="E67" s="55" t="s">
        <v>85</v>
      </c>
      <c r="F67" s="55" t="s">
        <v>120</v>
      </c>
      <c r="G67" s="57"/>
      <c r="H67" s="57"/>
      <c r="I67" s="57"/>
      <c r="J67" s="58">
        <f>SUM(H67:I67)</f>
        <v>0</v>
      </c>
      <c r="K67" s="59"/>
      <c r="L67" s="59"/>
      <c r="M67" s="165">
        <f t="shared" ref="M67:M72" si="5">G67-J67-K67-L67</f>
        <v>0</v>
      </c>
      <c r="N67" s="140"/>
      <c r="O67" s="143"/>
      <c r="P67" s="142"/>
    </row>
    <row r="68" spans="1:16" ht="15.75" customHeight="1" x14ac:dyDescent="0.35">
      <c r="A68" s="53">
        <v>4</v>
      </c>
      <c r="B68" s="54" t="s">
        <v>121</v>
      </c>
      <c r="C68" s="55" t="s">
        <v>83</v>
      </c>
      <c r="D68" s="55" t="s">
        <v>102</v>
      </c>
      <c r="E68" s="55" t="s">
        <v>94</v>
      </c>
      <c r="F68" s="55" t="s">
        <v>95</v>
      </c>
      <c r="G68" s="57"/>
      <c r="H68" s="57"/>
      <c r="I68" s="57"/>
      <c r="J68" s="58">
        <f>SUM(H68:I68)</f>
        <v>0</v>
      </c>
      <c r="K68" s="59"/>
      <c r="L68" s="59"/>
      <c r="M68" s="165">
        <f t="shared" si="5"/>
        <v>0</v>
      </c>
      <c r="N68" s="140"/>
      <c r="O68" s="143"/>
      <c r="P68" s="142"/>
    </row>
    <row r="69" spans="1:16" ht="15.75" customHeight="1" x14ac:dyDescent="0.35">
      <c r="A69" s="53">
        <v>4</v>
      </c>
      <c r="B69" s="54" t="s">
        <v>122</v>
      </c>
      <c r="C69" s="55" t="s">
        <v>101</v>
      </c>
      <c r="D69" s="55" t="s">
        <v>102</v>
      </c>
      <c r="E69" s="55" t="s">
        <v>94</v>
      </c>
      <c r="F69" s="55" t="s">
        <v>95</v>
      </c>
      <c r="G69" s="57"/>
      <c r="H69" s="57"/>
      <c r="I69" s="57"/>
      <c r="J69" s="58">
        <f>SUM(H69:I69)</f>
        <v>0</v>
      </c>
      <c r="K69" s="59"/>
      <c r="L69" s="59"/>
      <c r="M69" s="165">
        <f t="shared" si="5"/>
        <v>0</v>
      </c>
      <c r="N69" s="140"/>
      <c r="O69" s="143"/>
      <c r="P69" s="142"/>
    </row>
    <row r="70" spans="1:16" ht="15.75" customHeight="1" x14ac:dyDescent="0.35">
      <c r="A70" s="53">
        <v>9</v>
      </c>
      <c r="B70" s="61" t="s">
        <v>123</v>
      </c>
      <c r="C70" s="55" t="s">
        <v>83</v>
      </c>
      <c r="D70" s="55" t="s">
        <v>84</v>
      </c>
      <c r="E70" s="55" t="s">
        <v>85</v>
      </c>
      <c r="F70" s="55" t="s">
        <v>85</v>
      </c>
      <c r="G70" s="57"/>
      <c r="H70" s="57"/>
      <c r="I70" s="57"/>
      <c r="J70" s="58">
        <f>SUM(H70:I70)</f>
        <v>0</v>
      </c>
      <c r="K70" s="59"/>
      <c r="L70" s="59"/>
      <c r="M70" s="165">
        <f t="shared" si="5"/>
        <v>0</v>
      </c>
      <c r="N70" s="140"/>
      <c r="O70" s="143"/>
      <c r="P70" s="142"/>
    </row>
    <row r="71" spans="1:16" x14ac:dyDescent="0.35">
      <c r="A71" s="60"/>
      <c r="B71" s="167"/>
      <c r="C71" s="167"/>
      <c r="D71" s="167"/>
      <c r="E71" s="167"/>
      <c r="F71" s="167"/>
      <c r="G71" s="57"/>
      <c r="H71" s="57"/>
      <c r="I71" s="57"/>
      <c r="J71" s="58">
        <f t="shared" ref="J71:J72" si="6">SUM(H71:I71)</f>
        <v>0</v>
      </c>
      <c r="K71" s="59"/>
      <c r="L71" s="59"/>
      <c r="M71" s="165">
        <f t="shared" si="5"/>
        <v>0</v>
      </c>
      <c r="N71" s="140"/>
      <c r="O71" s="141"/>
      <c r="P71" s="142"/>
    </row>
    <row r="72" spans="1:16" x14ac:dyDescent="0.35">
      <c r="A72" s="166"/>
      <c r="B72" s="167"/>
      <c r="C72" s="167"/>
      <c r="D72" s="167"/>
      <c r="E72" s="167"/>
      <c r="F72" s="167"/>
      <c r="G72" s="57"/>
      <c r="H72" s="57"/>
      <c r="I72" s="57"/>
      <c r="J72" s="58">
        <f t="shared" si="6"/>
        <v>0</v>
      </c>
      <c r="K72" s="59"/>
      <c r="L72" s="59"/>
      <c r="M72" s="165">
        <f t="shared" si="5"/>
        <v>0</v>
      </c>
      <c r="N72" s="140"/>
      <c r="O72" s="141"/>
      <c r="P72" s="142"/>
    </row>
    <row r="73" spans="1:16" ht="5.25" customHeight="1" x14ac:dyDescent="0.35">
      <c r="A73" s="50"/>
      <c r="B73" s="50"/>
      <c r="C73" s="50"/>
      <c r="D73" s="50"/>
      <c r="E73" s="50"/>
      <c r="F73" s="50"/>
      <c r="G73" s="50"/>
      <c r="H73" s="50"/>
      <c r="I73" s="50"/>
      <c r="J73" s="50"/>
      <c r="K73" s="50"/>
      <c r="L73" s="50"/>
      <c r="M73" s="50"/>
      <c r="N73" s="50"/>
      <c r="O73" s="50"/>
      <c r="P73" s="50"/>
    </row>
    <row r="74" spans="1:16" ht="5.25" customHeight="1" x14ac:dyDescent="0.35">
      <c r="A74" s="50"/>
      <c r="B74" s="50"/>
      <c r="C74" s="50"/>
      <c r="D74" s="50"/>
      <c r="E74" s="50"/>
      <c r="F74" s="50"/>
      <c r="G74" s="50"/>
      <c r="H74" s="50"/>
      <c r="I74" s="50"/>
      <c r="J74" s="50"/>
      <c r="K74" s="50"/>
      <c r="L74" s="50"/>
      <c r="M74" s="50"/>
      <c r="N74" s="50"/>
      <c r="O74" s="50"/>
      <c r="P74" s="50"/>
    </row>
    <row r="75" spans="1:16" ht="5.25" customHeight="1" x14ac:dyDescent="0.35">
      <c r="A75" s="50"/>
      <c r="B75" s="50"/>
      <c r="C75" s="50"/>
      <c r="D75" s="50"/>
      <c r="E75" s="50"/>
      <c r="F75" s="50"/>
      <c r="G75" s="50"/>
      <c r="H75" s="50"/>
      <c r="I75" s="50"/>
      <c r="J75" s="50"/>
      <c r="K75" s="50"/>
      <c r="L75" s="50"/>
      <c r="M75" s="50"/>
      <c r="N75" s="50"/>
      <c r="O75" s="50"/>
      <c r="P75" s="50"/>
    </row>
    <row r="76" spans="1:16" ht="15.75" customHeight="1" x14ac:dyDescent="0.35">
      <c r="A76" s="51"/>
      <c r="B76" s="52" t="s">
        <v>125</v>
      </c>
      <c r="C76" s="50"/>
      <c r="D76" s="50"/>
      <c r="E76" s="50"/>
      <c r="F76" s="50"/>
      <c r="G76" s="50"/>
      <c r="H76" s="50"/>
      <c r="I76" s="50"/>
      <c r="J76" s="50"/>
      <c r="K76" s="50"/>
      <c r="L76" s="50"/>
      <c r="M76" s="50"/>
      <c r="N76" s="50"/>
      <c r="O76" s="50"/>
      <c r="P76" s="50"/>
    </row>
    <row r="77" spans="1:16" x14ac:dyDescent="0.35">
      <c r="A77" s="53">
        <v>30</v>
      </c>
      <c r="B77" s="54" t="s">
        <v>170</v>
      </c>
      <c r="C77" s="55" t="s">
        <v>101</v>
      </c>
      <c r="D77" s="55" t="s">
        <v>102</v>
      </c>
      <c r="E77" s="55" t="s">
        <v>94</v>
      </c>
      <c r="F77" s="55" t="s">
        <v>95</v>
      </c>
      <c r="G77" s="57"/>
      <c r="H77" s="57"/>
      <c r="I77" s="57"/>
      <c r="J77" s="58">
        <f>SUM(H77:I77)</f>
        <v>0</v>
      </c>
      <c r="K77" s="59"/>
      <c r="L77" s="59"/>
      <c r="M77" s="165">
        <f t="shared" ref="M77:M84" si="7">G77-J77-K77-L77</f>
        <v>0</v>
      </c>
      <c r="N77" s="140"/>
      <c r="O77" s="143"/>
      <c r="P77" s="142"/>
    </row>
    <row r="78" spans="1:16" x14ac:dyDescent="0.35">
      <c r="A78" s="249">
        <v>48</v>
      </c>
      <c r="B78" s="253" t="s">
        <v>235</v>
      </c>
      <c r="C78" s="251" t="s">
        <v>83</v>
      </c>
      <c r="D78" s="251" t="s">
        <v>84</v>
      </c>
      <c r="E78" s="251" t="s">
        <v>94</v>
      </c>
      <c r="F78" s="252" t="s">
        <v>95</v>
      </c>
      <c r="G78" s="57"/>
      <c r="H78" s="57"/>
      <c r="I78" s="57"/>
      <c r="J78" s="58">
        <f>SUM(H78:I78)</f>
        <v>0</v>
      </c>
      <c r="K78" s="59"/>
      <c r="L78" s="59"/>
      <c r="M78" s="165">
        <f t="shared" si="7"/>
        <v>0</v>
      </c>
      <c r="N78" s="140"/>
      <c r="O78" s="143"/>
      <c r="P78" s="142"/>
    </row>
    <row r="79" spans="1:16" s="23" customFormat="1" x14ac:dyDescent="0.35">
      <c r="A79" s="249">
        <v>49</v>
      </c>
      <c r="B79" s="253" t="s">
        <v>236</v>
      </c>
      <c r="C79" s="251" t="s">
        <v>101</v>
      </c>
      <c r="D79" s="251" t="s">
        <v>84</v>
      </c>
      <c r="E79" s="251" t="s">
        <v>94</v>
      </c>
      <c r="F79" s="252" t="s">
        <v>95</v>
      </c>
      <c r="G79" s="57"/>
      <c r="H79" s="57"/>
      <c r="I79" s="57"/>
      <c r="J79" s="58">
        <f>SUM(H79:I79)</f>
        <v>0</v>
      </c>
      <c r="K79" s="59"/>
      <c r="L79" s="59"/>
      <c r="M79" s="165">
        <f t="shared" si="7"/>
        <v>0</v>
      </c>
      <c r="N79" s="140"/>
      <c r="O79" s="141"/>
      <c r="P79" s="142"/>
    </row>
    <row r="80" spans="1:16" s="23" customFormat="1" x14ac:dyDescent="0.35">
      <c r="A80" s="249">
        <v>49</v>
      </c>
      <c r="B80" s="253" t="s">
        <v>237</v>
      </c>
      <c r="C80" s="251" t="s">
        <v>101</v>
      </c>
      <c r="D80" s="251" t="s">
        <v>84</v>
      </c>
      <c r="E80" s="251" t="s">
        <v>94</v>
      </c>
      <c r="F80" s="252" t="s">
        <v>95</v>
      </c>
      <c r="G80" s="57"/>
      <c r="H80" s="57"/>
      <c r="I80" s="57"/>
      <c r="J80" s="58">
        <f>SUM(H80:I80)</f>
        <v>0</v>
      </c>
      <c r="K80" s="59"/>
      <c r="L80" s="59"/>
      <c r="M80" s="165">
        <f t="shared" si="7"/>
        <v>0</v>
      </c>
      <c r="N80" s="140"/>
      <c r="O80" s="141"/>
      <c r="P80" s="142"/>
    </row>
    <row r="81" spans="1:16" s="23" customFormat="1" x14ac:dyDescent="0.35">
      <c r="A81" s="249">
        <v>50</v>
      </c>
      <c r="B81" s="253" t="s">
        <v>238</v>
      </c>
      <c r="C81" s="251" t="s">
        <v>101</v>
      </c>
      <c r="D81" s="251" t="s">
        <v>84</v>
      </c>
      <c r="E81" s="251" t="s">
        <v>94</v>
      </c>
      <c r="F81" s="252" t="s">
        <v>95</v>
      </c>
      <c r="G81" s="57"/>
      <c r="H81" s="57"/>
      <c r="I81" s="57"/>
      <c r="J81" s="165">
        <f t="shared" ref="J81:J83" si="8">SUM(H81:I81)</f>
        <v>0</v>
      </c>
      <c r="K81" s="59"/>
      <c r="L81" s="59"/>
      <c r="M81" s="165">
        <f t="shared" si="7"/>
        <v>0</v>
      </c>
      <c r="N81" s="140"/>
      <c r="O81" s="141"/>
      <c r="P81" s="142"/>
    </row>
    <row r="82" spans="1:16" s="23" customFormat="1" x14ac:dyDescent="0.35">
      <c r="A82" s="249">
        <v>51</v>
      </c>
      <c r="B82" s="253" t="s">
        <v>239</v>
      </c>
      <c r="C82" s="251" t="s">
        <v>101</v>
      </c>
      <c r="D82" s="251" t="s">
        <v>84</v>
      </c>
      <c r="E82" s="251" t="s">
        <v>94</v>
      </c>
      <c r="F82" s="252" t="s">
        <v>95</v>
      </c>
      <c r="G82" s="57"/>
      <c r="H82" s="57"/>
      <c r="I82" s="57"/>
      <c r="J82" s="165">
        <f t="shared" si="8"/>
        <v>0</v>
      </c>
      <c r="K82" s="59"/>
      <c r="L82" s="59"/>
      <c r="M82" s="165">
        <f t="shared" si="7"/>
        <v>0</v>
      </c>
      <c r="N82" s="140"/>
      <c r="O82" s="141"/>
      <c r="P82" s="142"/>
    </row>
    <row r="83" spans="1:16" x14ac:dyDescent="0.35">
      <c r="A83" s="60"/>
      <c r="B83" s="167"/>
      <c r="C83" s="167"/>
      <c r="D83" s="167"/>
      <c r="E83" s="167"/>
      <c r="F83" s="167"/>
      <c r="G83" s="57"/>
      <c r="H83" s="57"/>
      <c r="I83" s="57"/>
      <c r="J83" s="165">
        <f t="shared" si="8"/>
        <v>0</v>
      </c>
      <c r="K83" s="59"/>
      <c r="L83" s="59"/>
      <c r="M83" s="165">
        <f t="shared" si="7"/>
        <v>0</v>
      </c>
      <c r="N83" s="140"/>
      <c r="O83" s="141"/>
      <c r="P83" s="142"/>
    </row>
    <row r="84" spans="1:16" x14ac:dyDescent="0.35">
      <c r="A84" s="166"/>
      <c r="B84" s="167"/>
      <c r="C84" s="167"/>
      <c r="D84" s="167"/>
      <c r="E84" s="167"/>
      <c r="F84" s="167"/>
      <c r="G84" s="57"/>
      <c r="H84" s="57"/>
      <c r="I84" s="57"/>
      <c r="J84" s="58">
        <f t="shared" ref="J84" si="9">SUM(H84:I84)</f>
        <v>0</v>
      </c>
      <c r="K84" s="59"/>
      <c r="L84" s="59"/>
      <c r="M84" s="165">
        <f t="shared" si="7"/>
        <v>0</v>
      </c>
      <c r="N84" s="140"/>
      <c r="O84" s="141"/>
      <c r="P84" s="142"/>
    </row>
    <row r="85" spans="1:16" ht="5.25" customHeight="1" x14ac:dyDescent="0.35">
      <c r="A85" s="50"/>
      <c r="B85" s="50"/>
      <c r="C85" s="50"/>
      <c r="D85" s="50"/>
      <c r="E85" s="50"/>
      <c r="F85" s="50"/>
      <c r="G85" s="50"/>
      <c r="H85" s="50"/>
      <c r="I85" s="50"/>
      <c r="J85" s="50"/>
      <c r="K85" s="50"/>
      <c r="L85" s="50"/>
      <c r="M85" s="50"/>
      <c r="N85" s="50"/>
      <c r="O85" s="50"/>
      <c r="P85" s="50"/>
    </row>
    <row r="86" spans="1:16" ht="5.25" customHeight="1" x14ac:dyDescent="0.35">
      <c r="A86" s="50"/>
      <c r="B86" s="50"/>
      <c r="C86" s="50"/>
      <c r="D86" s="50"/>
      <c r="E86" s="50"/>
      <c r="F86" s="50"/>
      <c r="G86" s="50"/>
      <c r="H86" s="50"/>
      <c r="I86" s="50"/>
      <c r="J86" s="50"/>
      <c r="K86" s="50"/>
      <c r="L86" s="50"/>
      <c r="M86" s="50"/>
      <c r="N86" s="50"/>
      <c r="O86" s="50"/>
      <c r="P86" s="50"/>
    </row>
    <row r="87" spans="1:16" ht="5.25" customHeight="1" x14ac:dyDescent="0.35">
      <c r="A87" s="50"/>
      <c r="B87" s="50"/>
      <c r="C87" s="50"/>
      <c r="D87" s="50"/>
      <c r="E87" s="50"/>
      <c r="F87" s="50"/>
      <c r="G87" s="50"/>
      <c r="H87" s="50"/>
      <c r="I87" s="50"/>
      <c r="J87" s="50"/>
      <c r="K87" s="50"/>
      <c r="L87" s="50"/>
      <c r="M87" s="50"/>
      <c r="N87" s="50"/>
      <c r="O87" s="50"/>
      <c r="P87" s="50"/>
    </row>
    <row r="88" spans="1:16" ht="15.75" customHeight="1" x14ac:dyDescent="0.35">
      <c r="A88" s="18" t="s">
        <v>33</v>
      </c>
      <c r="B88" s="19"/>
      <c r="C88" s="19"/>
      <c r="D88" s="19"/>
      <c r="E88" s="19"/>
      <c r="F88" s="19"/>
      <c r="G88" s="19"/>
      <c r="H88" s="19"/>
      <c r="I88" s="19"/>
      <c r="J88" s="67"/>
      <c r="K88" s="68"/>
      <c r="L88" s="68"/>
      <c r="M88" s="69"/>
      <c r="N88" s="50"/>
      <c r="O88" s="50"/>
      <c r="P88" s="50"/>
    </row>
    <row r="89" spans="1:16" s="131" customFormat="1" ht="42.4" customHeight="1" x14ac:dyDescent="0.35">
      <c r="A89" s="338"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9" s="339"/>
      <c r="C89" s="339"/>
      <c r="D89" s="339"/>
      <c r="E89" s="339"/>
      <c r="F89" s="339"/>
      <c r="G89" s="339"/>
      <c r="H89" s="339"/>
      <c r="I89" s="339"/>
      <c r="J89" s="339"/>
      <c r="K89" s="339"/>
      <c r="L89" s="339"/>
      <c r="M89" s="340"/>
    </row>
    <row r="90" spans="1:16" s="131" customFormat="1" x14ac:dyDescent="0.35">
      <c r="A90" s="338"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0" s="339"/>
      <c r="C90" s="339"/>
      <c r="D90" s="339"/>
      <c r="E90" s="339"/>
      <c r="F90" s="339"/>
      <c r="G90" s="339"/>
      <c r="H90" s="339"/>
      <c r="I90" s="339"/>
      <c r="J90" s="339"/>
      <c r="K90" s="339"/>
      <c r="L90" s="339"/>
      <c r="M90" s="340"/>
    </row>
    <row r="91" spans="1:16" s="131" customFormat="1" ht="15.5" x14ac:dyDescent="0.35">
      <c r="A91" s="225" t="str">
        <f>Master!$B$32</f>
        <v>By signing this report, I certify that, at time of submission, "YTD Units", "YTD Earnings", "YTD Paid Amounts", and "Amount Due" takes into consideration that DCF is the payer of last resort and do not include units that can be billed to other funding sources.</v>
      </c>
      <c r="B91" s="228"/>
      <c r="C91" s="228"/>
      <c r="D91" s="228"/>
      <c r="E91" s="228"/>
      <c r="F91" s="228"/>
      <c r="G91" s="228"/>
      <c r="H91" s="228"/>
      <c r="I91" s="228"/>
      <c r="J91" s="119"/>
      <c r="M91" s="227"/>
    </row>
    <row r="92" spans="1:16" s="23" customFormat="1" ht="15.5" x14ac:dyDescent="0.35">
      <c r="A92" s="24"/>
      <c r="B92" s="25"/>
      <c r="C92" s="25"/>
      <c r="D92" s="25"/>
      <c r="E92" s="25"/>
      <c r="F92" s="25"/>
      <c r="G92" s="25"/>
      <c r="H92" s="25"/>
      <c r="I92" s="25"/>
      <c r="J92" s="22"/>
      <c r="M92" s="70"/>
    </row>
    <row r="93" spans="1:16" s="23" customFormat="1" ht="15.5" x14ac:dyDescent="0.35">
      <c r="A93" s="332">
        <f>Master!$B$35</f>
        <v>0</v>
      </c>
      <c r="B93" s="333"/>
      <c r="C93" s="71"/>
      <c r="D93" s="333">
        <f>Master!$E$35</f>
        <v>0</v>
      </c>
      <c r="E93" s="333"/>
      <c r="F93" s="71"/>
      <c r="G93" s="72">
        <f>Master!$G$35</f>
        <v>0</v>
      </c>
      <c r="H93" s="21"/>
      <c r="I93" s="21"/>
      <c r="J93" s="22"/>
      <c r="M93" s="70"/>
    </row>
    <row r="94" spans="1:16" s="23" customFormat="1" ht="15.5" x14ac:dyDescent="0.35">
      <c r="A94" s="73" t="s">
        <v>34</v>
      </c>
      <c r="B94" s="74"/>
      <c r="C94" s="31"/>
      <c r="D94" s="30" t="s">
        <v>35</v>
      </c>
      <c r="E94" s="31"/>
      <c r="F94" s="75"/>
      <c r="G94" s="30" t="s">
        <v>36</v>
      </c>
      <c r="H94" s="75"/>
      <c r="I94" s="75"/>
      <c r="J94" s="76"/>
      <c r="K94" s="77"/>
      <c r="L94" s="77"/>
      <c r="M94" s="78"/>
    </row>
    <row r="95" spans="1:16" s="23" customFormat="1" x14ac:dyDescent="0.35">
      <c r="A95" s="79"/>
      <c r="B95" s="66"/>
      <c r="C95" s="66"/>
      <c r="D95" s="66"/>
      <c r="E95" s="66"/>
      <c r="F95" s="66"/>
    </row>
    <row r="96" spans="1:16" s="23" customFormat="1" x14ac:dyDescent="0.35">
      <c r="A96" s="79"/>
      <c r="B96" s="80"/>
      <c r="C96" s="80"/>
      <c r="D96" s="80"/>
      <c r="E96" s="80"/>
      <c r="F96" s="80"/>
    </row>
    <row r="97" spans="1:6" s="23" customFormat="1" x14ac:dyDescent="0.35">
      <c r="A97" s="64"/>
      <c r="B97" s="65"/>
      <c r="C97" s="66"/>
      <c r="D97" s="66"/>
      <c r="E97" s="65"/>
      <c r="F97" s="66"/>
    </row>
    <row r="98" spans="1:6" s="23" customFormat="1" x14ac:dyDescent="0.35">
      <c r="A98" s="64"/>
      <c r="B98" s="65"/>
      <c r="C98" s="66"/>
      <c r="D98" s="66"/>
      <c r="E98" s="65"/>
      <c r="F98" s="66"/>
    </row>
    <row r="99" spans="1:6" s="23" customFormat="1" x14ac:dyDescent="0.35">
      <c r="A99" s="79"/>
      <c r="B99" s="66"/>
      <c r="C99" s="66"/>
      <c r="D99" s="66"/>
      <c r="E99" s="66"/>
      <c r="F99" s="66"/>
    </row>
    <row r="100" spans="1:6" s="23" customFormat="1" x14ac:dyDescent="0.35">
      <c r="A100" s="79"/>
      <c r="B100" s="80"/>
      <c r="C100" s="80"/>
      <c r="D100" s="80"/>
      <c r="E100" s="80"/>
      <c r="F100" s="80"/>
    </row>
    <row r="101" spans="1:6" s="23" customFormat="1" x14ac:dyDescent="0.35">
      <c r="A101" s="64"/>
      <c r="B101" s="65"/>
      <c r="C101" s="66"/>
      <c r="D101" s="66"/>
      <c r="E101" s="65"/>
      <c r="F101" s="66"/>
    </row>
    <row r="102" spans="1:6" s="23" customFormat="1" x14ac:dyDescent="0.35">
      <c r="A102" s="64"/>
      <c r="B102" s="65"/>
      <c r="C102" s="66"/>
      <c r="D102" s="66"/>
      <c r="E102" s="65"/>
      <c r="F102" s="66"/>
    </row>
    <row r="103" spans="1:6" s="23" customFormat="1" x14ac:dyDescent="0.35">
      <c r="A103" s="64"/>
      <c r="B103" s="65"/>
      <c r="C103" s="66"/>
      <c r="D103" s="66"/>
      <c r="E103" s="65"/>
      <c r="F103" s="66"/>
    </row>
    <row r="104" spans="1:6" s="23" customFormat="1" x14ac:dyDescent="0.35">
      <c r="A104" s="64"/>
      <c r="B104" s="65"/>
      <c r="C104" s="66"/>
      <c r="D104" s="66"/>
      <c r="E104" s="65"/>
      <c r="F104" s="66"/>
    </row>
    <row r="105" spans="1:6" s="23" customFormat="1" x14ac:dyDescent="0.35">
      <c r="A105" s="64"/>
      <c r="B105" s="65"/>
      <c r="C105" s="66"/>
      <c r="D105" s="66"/>
      <c r="E105" s="65"/>
      <c r="F105" s="66"/>
    </row>
    <row r="106" spans="1:6" s="23" customFormat="1" x14ac:dyDescent="0.35">
      <c r="A106" s="81"/>
      <c r="B106" s="65"/>
      <c r="C106" s="65"/>
      <c r="D106" s="65"/>
      <c r="E106" s="65"/>
      <c r="F106" s="65"/>
    </row>
    <row r="107" spans="1:6" s="23" customFormat="1" x14ac:dyDescent="0.35">
      <c r="A107" s="82"/>
      <c r="B107" s="80"/>
      <c r="C107" s="80"/>
      <c r="D107" s="80"/>
      <c r="E107" s="80"/>
      <c r="F107" s="80"/>
    </row>
    <row r="108" spans="1:6" s="23" customFormat="1" x14ac:dyDescent="0.35">
      <c r="A108" s="64"/>
      <c r="B108" s="65"/>
      <c r="C108" s="66"/>
      <c r="D108" s="66"/>
      <c r="E108" s="65"/>
      <c r="F108" s="66"/>
    </row>
    <row r="109" spans="1:6" s="23" customFormat="1" x14ac:dyDescent="0.35">
      <c r="A109" s="64"/>
      <c r="B109" s="65"/>
      <c r="C109" s="66"/>
      <c r="D109" s="66"/>
      <c r="E109" s="65"/>
      <c r="F109" s="66"/>
    </row>
    <row r="110" spans="1:6" s="23" customFormat="1" x14ac:dyDescent="0.35">
      <c r="A110" s="64"/>
      <c r="B110" s="66"/>
      <c r="C110" s="66"/>
      <c r="D110" s="66"/>
      <c r="E110" s="66"/>
      <c r="F110" s="66"/>
    </row>
    <row r="111" spans="1:6" s="23" customFormat="1" x14ac:dyDescent="0.35">
      <c r="A111" s="64"/>
      <c r="B111" s="65"/>
      <c r="C111" s="66"/>
      <c r="D111" s="66"/>
      <c r="E111" s="65"/>
      <c r="F111" s="66"/>
    </row>
    <row r="112" spans="1:6" s="23" customFormat="1" x14ac:dyDescent="0.35">
      <c r="A112" s="64"/>
      <c r="B112" s="65"/>
      <c r="C112" s="66"/>
      <c r="D112" s="66"/>
      <c r="E112" s="65"/>
      <c r="F112" s="66"/>
    </row>
    <row r="113" spans="1:13" s="23" customFormat="1" x14ac:dyDescent="0.35">
      <c r="A113" s="64"/>
      <c r="B113" s="65"/>
      <c r="C113" s="66"/>
      <c r="D113" s="66"/>
      <c r="E113" s="65"/>
      <c r="F113" s="66"/>
    </row>
    <row r="114" spans="1:13" s="23" customFormat="1" x14ac:dyDescent="0.35">
      <c r="A114" s="64"/>
      <c r="B114" s="66"/>
      <c r="C114" s="66"/>
      <c r="D114" s="66"/>
      <c r="E114" s="66"/>
      <c r="F114" s="66"/>
    </row>
    <row r="115" spans="1:13" s="23" customFormat="1" x14ac:dyDescent="0.35">
      <c r="A115" s="64"/>
      <c r="B115" s="66"/>
      <c r="C115" s="66"/>
      <c r="D115" s="66"/>
      <c r="E115" s="66"/>
      <c r="F115" s="66"/>
    </row>
    <row r="116" spans="1:13" s="23" customFormat="1" x14ac:dyDescent="0.35">
      <c r="A116" s="64"/>
      <c r="B116" s="66"/>
      <c r="C116" s="83"/>
      <c r="D116" s="83"/>
      <c r="E116" s="66"/>
      <c r="F116" s="66"/>
      <c r="G116" s="66"/>
    </row>
    <row r="117" spans="1:13" s="23" customFormat="1" x14ac:dyDescent="0.35">
      <c r="A117" s="64"/>
      <c r="B117" s="66"/>
      <c r="C117" s="83"/>
      <c r="D117" s="83"/>
      <c r="E117" s="66"/>
      <c r="F117" s="66"/>
      <c r="G117" s="66"/>
    </row>
    <row r="118" spans="1:13" s="23" customFormat="1" x14ac:dyDescent="0.35">
      <c r="A118" s="64"/>
      <c r="B118" s="65"/>
      <c r="C118" s="83"/>
      <c r="D118" s="83"/>
      <c r="E118" s="66"/>
      <c r="F118" s="65"/>
      <c r="G118" s="66"/>
    </row>
    <row r="119" spans="1:13" s="23" customFormat="1" x14ac:dyDescent="0.35">
      <c r="A119" s="64"/>
      <c r="B119" s="65"/>
      <c r="C119" s="83"/>
      <c r="D119" s="83"/>
      <c r="E119" s="66"/>
      <c r="F119" s="65"/>
      <c r="G119" s="66"/>
    </row>
    <row r="120" spans="1:13" s="23" customFormat="1" x14ac:dyDescent="0.35">
      <c r="A120" s="64"/>
      <c r="B120" s="65"/>
      <c r="C120" s="83"/>
      <c r="D120" s="83"/>
      <c r="E120" s="66"/>
      <c r="F120" s="65"/>
      <c r="G120" s="66"/>
    </row>
    <row r="121" spans="1:13" s="23" customFormat="1" x14ac:dyDescent="0.35">
      <c r="A121" s="64"/>
      <c r="B121" s="65"/>
      <c r="C121" s="83"/>
      <c r="D121" s="83"/>
      <c r="E121" s="66"/>
      <c r="F121" s="65"/>
      <c r="G121" s="66"/>
    </row>
    <row r="122" spans="1:13" s="23" customFormat="1" x14ac:dyDescent="0.35">
      <c r="A122" s="64"/>
      <c r="B122" s="66"/>
      <c r="C122" s="83"/>
      <c r="D122" s="83"/>
      <c r="E122" s="66"/>
      <c r="F122" s="66"/>
      <c r="G122" s="66"/>
    </row>
    <row r="123" spans="1:13" s="23" customFormat="1" x14ac:dyDescent="0.35">
      <c r="A123" s="64"/>
      <c r="B123" s="66"/>
      <c r="C123" s="83"/>
      <c r="D123" s="83"/>
      <c r="E123" s="66"/>
      <c r="F123" s="66"/>
      <c r="G123" s="66"/>
    </row>
    <row r="124" spans="1:13" s="23" customFormat="1" x14ac:dyDescent="0.35">
      <c r="A124" s="64"/>
      <c r="B124" s="66"/>
      <c r="C124" s="83"/>
      <c r="D124" s="83"/>
      <c r="E124" s="66"/>
      <c r="F124" s="66"/>
      <c r="G124" s="66"/>
    </row>
    <row r="125" spans="1:13" s="23" customFormat="1" x14ac:dyDescent="0.35">
      <c r="A125" s="64"/>
      <c r="B125" s="65"/>
      <c r="C125" s="83"/>
      <c r="D125" s="83"/>
      <c r="E125" s="66"/>
      <c r="F125" s="65"/>
      <c r="G125" s="66"/>
    </row>
    <row r="126" spans="1:13" s="23" customFormat="1" x14ac:dyDescent="0.35">
      <c r="A126" s="64"/>
      <c r="B126" s="66"/>
      <c r="C126" s="83"/>
      <c r="D126" s="83"/>
      <c r="E126" s="66"/>
      <c r="F126" s="66"/>
      <c r="G126" s="66"/>
    </row>
    <row r="127" spans="1:13" x14ac:dyDescent="0.35">
      <c r="A127" s="84"/>
      <c r="B127" s="85"/>
      <c r="C127" s="86"/>
      <c r="D127" s="86"/>
      <c r="E127" s="85"/>
      <c r="F127" s="85"/>
      <c r="G127" s="85"/>
      <c r="H127" s="23"/>
      <c r="I127" s="23"/>
      <c r="J127" s="23"/>
      <c r="K127" s="23"/>
      <c r="L127" s="23"/>
      <c r="M127" s="23"/>
    </row>
    <row r="128" spans="1:13" x14ac:dyDescent="0.35">
      <c r="A128" s="64"/>
      <c r="B128" s="66"/>
      <c r="C128" s="83"/>
      <c r="D128" s="83"/>
      <c r="E128" s="66"/>
      <c r="F128" s="66"/>
      <c r="G128" s="66"/>
      <c r="H128" s="23"/>
      <c r="I128" s="23"/>
      <c r="J128" s="23"/>
      <c r="K128" s="23"/>
      <c r="L128" s="23"/>
      <c r="M128" s="23"/>
    </row>
    <row r="129" spans="1:13" x14ac:dyDescent="0.35">
      <c r="A129" s="64"/>
      <c r="B129" s="65"/>
      <c r="C129" s="83"/>
      <c r="D129" s="83"/>
      <c r="E129" s="66"/>
      <c r="F129" s="65"/>
      <c r="G129" s="66"/>
      <c r="H129" s="23"/>
      <c r="I129" s="23"/>
      <c r="J129" s="23"/>
      <c r="K129" s="23"/>
      <c r="L129" s="23"/>
      <c r="M129" s="23"/>
    </row>
  </sheetData>
  <sheetProtection algorithmName="SHA-512" hashValue="ZKCQnbXvFapOTgeQYQUsciAy/j7VJoDGLplG0u4crHluWDXjwv3yDWjYQI1KzgWdTwEvLvqn0ipCLBBOXwWAuA==" saltValue="Ij+JYoKQsxKPVU7acsjMaQ==" spinCount="100000" sheet="1" objects="1" scenarios="1" formatCells="0" formatColumns="0" formatRows="0"/>
  <mergeCells count="15">
    <mergeCell ref="C4:F4"/>
    <mergeCell ref="C1:F1"/>
    <mergeCell ref="G1:J1"/>
    <mergeCell ref="C2:F2"/>
    <mergeCell ref="G2:J2"/>
    <mergeCell ref="C3:F3"/>
    <mergeCell ref="C5:F5"/>
    <mergeCell ref="C6:F6"/>
    <mergeCell ref="C7:F7"/>
    <mergeCell ref="C8:F8"/>
    <mergeCell ref="A93:B93"/>
    <mergeCell ref="D93:E93"/>
    <mergeCell ref="A89:M89"/>
    <mergeCell ref="A90:M90"/>
    <mergeCell ref="K9:L9"/>
  </mergeCells>
  <hyperlinks>
    <hyperlink ref="M1" location="Master!A1" display="(Return to Master Tab)"/>
  </hyperlinks>
  <pageMargins left="0.7" right="0.7" top="0.75" bottom="0.75" header="0.3" footer="0.3"/>
  <pageSetup scale="48"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155"/>
  <sheetViews>
    <sheetView showGridLines="0" showZeros="0" zoomScaleNormal="100" workbookViewId="0">
      <pane ySplit="12" topLeftCell="A13" activePane="bottomLeft" state="frozen"/>
      <selection activeCell="K77" sqref="K77"/>
      <selection pane="bottomLeft" activeCell="B1" sqref="B1"/>
    </sheetView>
  </sheetViews>
  <sheetFormatPr defaultColWidth="9.08984375" defaultRowHeight="14.5" x14ac:dyDescent="0.35"/>
  <cols>
    <col min="1" max="1" width="9.08984375" style="37"/>
    <col min="2" max="2" width="35.6328125" style="37" bestFit="1" customWidth="1"/>
    <col min="3" max="3" width="12.08984375" style="37" bestFit="1" customWidth="1"/>
    <col min="4" max="4" width="16.26953125" style="37" customWidth="1"/>
    <col min="5" max="5" width="20" style="37" customWidth="1"/>
    <col min="6" max="6" width="21.08984375" style="37" customWidth="1"/>
    <col min="7" max="11" width="17.36328125" style="37" customWidth="1"/>
    <col min="12" max="12" width="13.08984375" style="37" customWidth="1"/>
    <col min="13" max="16384" width="9.08984375" style="37"/>
  </cols>
  <sheetData>
    <row r="1" spans="1:12" x14ac:dyDescent="0.35">
      <c r="A1" s="35" t="str">
        <f>Master!A3</f>
        <v xml:space="preserve">a. </v>
      </c>
      <c r="B1" s="35" t="str">
        <f>Master!B3</f>
        <v>Agency Name:</v>
      </c>
      <c r="C1" s="343">
        <f>Master!C3</f>
        <v>0</v>
      </c>
      <c r="D1" s="343"/>
      <c r="E1" s="343"/>
      <c r="F1" s="344" t="s">
        <v>165</v>
      </c>
      <c r="G1" s="344"/>
      <c r="H1" s="344"/>
      <c r="I1" s="344"/>
      <c r="L1" s="38" t="s">
        <v>39</v>
      </c>
    </row>
    <row r="2" spans="1:12" x14ac:dyDescent="0.35">
      <c r="A2" s="35" t="str">
        <f>Master!A4</f>
        <v xml:space="preserve">b. </v>
      </c>
      <c r="B2" s="35" t="str">
        <f>Master!B4</f>
        <v>Contract No.:</v>
      </c>
      <c r="C2" s="345">
        <f>Master!C4</f>
        <v>0</v>
      </c>
      <c r="D2" s="345"/>
      <c r="E2" s="345"/>
      <c r="F2" s="344" t="s">
        <v>129</v>
      </c>
      <c r="G2" s="344"/>
      <c r="H2" s="344"/>
      <c r="I2" s="344"/>
      <c r="L2" s="39" t="str">
        <f>Master!$G$1</f>
        <v>Rev.05/04/2018</v>
      </c>
    </row>
    <row r="3" spans="1:12" x14ac:dyDescent="0.35">
      <c r="A3" s="35" t="str">
        <f>Master!A5</f>
        <v xml:space="preserve">c. </v>
      </c>
      <c r="B3" s="35" t="str">
        <f>Master!B5</f>
        <v>Month/Year of :</v>
      </c>
      <c r="C3" s="346">
        <f>Master!C5</f>
        <v>0</v>
      </c>
      <c r="D3" s="345"/>
      <c r="E3" s="345"/>
      <c r="F3" s="344" t="s">
        <v>130</v>
      </c>
      <c r="G3" s="344"/>
      <c r="H3" s="344"/>
      <c r="I3" s="344"/>
      <c r="L3" s="39" t="str">
        <f>Master!$G$2</f>
        <v>Version: 3.4.16</v>
      </c>
    </row>
    <row r="4" spans="1:12" x14ac:dyDescent="0.35">
      <c r="A4" s="35" t="str">
        <f>Master!A6</f>
        <v xml:space="preserve">d.  </v>
      </c>
      <c r="B4" s="35" t="str">
        <f>Master!B6</f>
        <v># months in the contract:</v>
      </c>
      <c r="C4" s="345">
        <f>Master!C6</f>
        <v>0</v>
      </c>
      <c r="D4" s="345"/>
      <c r="E4" s="345"/>
      <c r="H4" s="40"/>
    </row>
    <row r="5" spans="1:12" x14ac:dyDescent="0.35">
      <c r="A5" s="35" t="str">
        <f>Master!A7</f>
        <v>e.</v>
      </c>
      <c r="B5" s="35" t="str">
        <f>Master!B7</f>
        <v># months remaining (including month in c.):</v>
      </c>
      <c r="C5" s="345">
        <f>Master!C7</f>
        <v>0</v>
      </c>
      <c r="D5" s="345"/>
      <c r="E5" s="345"/>
    </row>
    <row r="6" spans="1:12" x14ac:dyDescent="0.35">
      <c r="A6" s="35" t="str">
        <f>Master!A8</f>
        <v xml:space="preserve">f.  </v>
      </c>
      <c r="B6" s="35" t="str">
        <f>Master!B8</f>
        <v># months incurred (including month in c.):</v>
      </c>
      <c r="C6" s="345">
        <f>Master!C8</f>
        <v>0</v>
      </c>
      <c r="D6" s="345"/>
      <c r="E6" s="345"/>
    </row>
    <row r="7" spans="1:12" x14ac:dyDescent="0.35">
      <c r="A7" s="35" t="str">
        <f>Master!A9</f>
        <v xml:space="preserve">g.  </v>
      </c>
      <c r="B7" s="35" t="str">
        <f>Master!B9</f>
        <v>Federal ID:</v>
      </c>
      <c r="C7" s="345">
        <f>Master!C9</f>
        <v>0</v>
      </c>
      <c r="D7" s="345"/>
      <c r="E7" s="345"/>
    </row>
    <row r="8" spans="1:12" x14ac:dyDescent="0.35">
      <c r="A8" s="35" t="str">
        <f>Master!A10</f>
        <v>h.</v>
      </c>
      <c r="B8" s="35" t="str">
        <f>Master!B10</f>
        <v>Address:</v>
      </c>
      <c r="C8" s="345">
        <f>Master!C10</f>
        <v>0</v>
      </c>
      <c r="D8" s="345"/>
      <c r="E8" s="345"/>
      <c r="F8" s="87"/>
      <c r="G8" s="87"/>
      <c r="H8" s="87"/>
      <c r="I8" s="87"/>
    </row>
    <row r="10" spans="1:12" ht="42" customHeight="1" x14ac:dyDescent="0.35">
      <c r="A10" s="44" t="s">
        <v>226</v>
      </c>
      <c r="B10" s="88" t="s">
        <v>224</v>
      </c>
      <c r="C10" s="44" t="s">
        <v>47</v>
      </c>
      <c r="D10" s="88" t="s">
        <v>131</v>
      </c>
      <c r="E10" s="88" t="s">
        <v>225</v>
      </c>
      <c r="F10" s="44" t="s">
        <v>56</v>
      </c>
      <c r="G10" s="89" t="s">
        <v>132</v>
      </c>
      <c r="H10" s="88" t="s">
        <v>133</v>
      </c>
      <c r="I10" s="88" t="s">
        <v>134</v>
      </c>
      <c r="J10" s="88" t="s">
        <v>135</v>
      </c>
      <c r="K10" s="88" t="s">
        <v>136</v>
      </c>
      <c r="L10" s="88" t="s">
        <v>137</v>
      </c>
    </row>
    <row r="11" spans="1:12" ht="22.5" customHeight="1" x14ac:dyDescent="0.35">
      <c r="A11" s="90"/>
      <c r="B11" s="90"/>
      <c r="C11" s="46"/>
      <c r="D11" s="91" t="s">
        <v>138</v>
      </c>
      <c r="E11" s="91" t="s">
        <v>138</v>
      </c>
      <c r="F11" s="48" t="s">
        <v>139</v>
      </c>
      <c r="G11" s="92" t="s">
        <v>140</v>
      </c>
      <c r="H11" s="91" t="s">
        <v>141</v>
      </c>
      <c r="I11" s="93" t="s">
        <v>142</v>
      </c>
      <c r="J11" s="91" t="s">
        <v>143</v>
      </c>
      <c r="K11" s="94" t="s">
        <v>144</v>
      </c>
      <c r="L11" s="95" t="s">
        <v>145</v>
      </c>
    </row>
    <row r="12" spans="1:12" x14ac:dyDescent="0.35">
      <c r="A12" s="96">
        <v>1</v>
      </c>
      <c r="B12" s="96">
        <v>2</v>
      </c>
      <c r="C12" s="49">
        <v>3</v>
      </c>
      <c r="D12" s="96">
        <v>4</v>
      </c>
      <c r="E12" s="96">
        <v>5</v>
      </c>
      <c r="F12" s="96">
        <v>6</v>
      </c>
      <c r="G12" s="96">
        <v>7</v>
      </c>
      <c r="H12" s="96">
        <v>8</v>
      </c>
      <c r="I12" s="96">
        <v>9</v>
      </c>
      <c r="J12" s="96">
        <v>10</v>
      </c>
      <c r="K12" s="96">
        <v>11</v>
      </c>
      <c r="L12" s="96">
        <v>12</v>
      </c>
    </row>
    <row r="13" spans="1:12" ht="9" customHeight="1" x14ac:dyDescent="0.35">
      <c r="A13" s="64"/>
      <c r="B13" s="65"/>
      <c r="C13" s="65"/>
      <c r="D13" s="66"/>
    </row>
    <row r="14" spans="1:12" ht="15.75" customHeight="1" x14ac:dyDescent="0.35">
      <c r="A14" s="51" t="s">
        <v>171</v>
      </c>
      <c r="B14" s="52" t="s">
        <v>339</v>
      </c>
      <c r="C14" s="65"/>
      <c r="D14" s="66"/>
    </row>
    <row r="15" spans="1:12" x14ac:dyDescent="0.35">
      <c r="A15" s="53">
        <f>'CMH Wrksht'!A15</f>
        <v>18</v>
      </c>
      <c r="B15" s="61" t="str">
        <f>'CMH Wrksht'!B15</f>
        <v>Residential Level 1</v>
      </c>
      <c r="C15" s="55" t="str">
        <f>'CMH Wrksht'!F15</f>
        <v>Days</v>
      </c>
      <c r="D15" s="244">
        <v>295.35000000000002</v>
      </c>
      <c r="E15" s="98"/>
      <c r="F15" s="99">
        <f>'CMH Wrksht'!M15</f>
        <v>0</v>
      </c>
      <c r="G15" s="100">
        <f>D15*F15</f>
        <v>0</v>
      </c>
      <c r="H15" s="103"/>
      <c r="I15" s="101">
        <f t="shared" ref="I15:I23" si="0">ROUND(G15-H15,2)</f>
        <v>0</v>
      </c>
      <c r="J15" s="102" t="str">
        <f t="shared" ref="J15:J23" si="1">IF(E15="","XXXXXXXXXX",ROUND(MAX((E15/$C$4*$C$6)-H15,(E15-H15)/$C$5),2))</f>
        <v>XXXXXXXXXX</v>
      </c>
      <c r="K15" s="103"/>
      <c r="L15" s="58">
        <f t="shared" ref="L15:L23" si="2">IF(D15="",0,K15/D15)</f>
        <v>0</v>
      </c>
    </row>
    <row r="16" spans="1:12" x14ac:dyDescent="0.35">
      <c r="A16" s="53">
        <f>'CMH Wrksht'!A16</f>
        <v>19</v>
      </c>
      <c r="B16" s="61" t="str">
        <f>'CMH Wrksht'!B16</f>
        <v>Residential Level 2</v>
      </c>
      <c r="C16" s="55" t="str">
        <f>'CMH Wrksht'!F16</f>
        <v>Days</v>
      </c>
      <c r="D16" s="244">
        <v>174.8</v>
      </c>
      <c r="E16" s="98"/>
      <c r="F16" s="99">
        <f>'CMH Wrksht'!M16</f>
        <v>0</v>
      </c>
      <c r="G16" s="100">
        <f t="shared" ref="G16:G72" si="3">D16*F16</f>
        <v>0</v>
      </c>
      <c r="H16" s="103"/>
      <c r="I16" s="101">
        <f t="shared" si="0"/>
        <v>0</v>
      </c>
      <c r="J16" s="102" t="str">
        <f t="shared" si="1"/>
        <v>XXXXXXXXXX</v>
      </c>
      <c r="K16" s="103"/>
      <c r="L16" s="58">
        <f t="shared" si="2"/>
        <v>0</v>
      </c>
    </row>
    <row r="17" spans="1:12" x14ac:dyDescent="0.35">
      <c r="A17" s="53">
        <f>'CMH Wrksht'!A17</f>
        <v>20</v>
      </c>
      <c r="B17" s="61" t="str">
        <f>'CMH Wrksht'!B17</f>
        <v>Residential Level 3</v>
      </c>
      <c r="C17" s="55" t="str">
        <f>'CMH Wrksht'!F17</f>
        <v>Days</v>
      </c>
      <c r="D17" s="244">
        <v>123.37</v>
      </c>
      <c r="E17" s="98"/>
      <c r="F17" s="99">
        <f>'CMH Wrksht'!M17</f>
        <v>0</v>
      </c>
      <c r="G17" s="100">
        <f t="shared" si="3"/>
        <v>0</v>
      </c>
      <c r="H17" s="103"/>
      <c r="I17" s="101">
        <f t="shared" si="0"/>
        <v>0</v>
      </c>
      <c r="J17" s="102" t="str">
        <f t="shared" si="1"/>
        <v>XXXXXXXXXX</v>
      </c>
      <c r="K17" s="103"/>
      <c r="L17" s="58">
        <f t="shared" si="2"/>
        <v>0</v>
      </c>
    </row>
    <row r="18" spans="1:12" x14ac:dyDescent="0.35">
      <c r="A18" s="53">
        <f>'CMH Wrksht'!A18</f>
        <v>21</v>
      </c>
      <c r="B18" s="61" t="str">
        <f>'CMH Wrksht'!B18</f>
        <v>Residential Level 4</v>
      </c>
      <c r="C18" s="55" t="str">
        <f>'CMH Wrksht'!F18</f>
        <v>Days</v>
      </c>
      <c r="D18" s="244">
        <v>54.67</v>
      </c>
      <c r="E18" s="98"/>
      <c r="F18" s="99">
        <f>'CMH Wrksht'!M18</f>
        <v>0</v>
      </c>
      <c r="G18" s="100">
        <f t="shared" si="3"/>
        <v>0</v>
      </c>
      <c r="H18" s="103"/>
      <c r="I18" s="101">
        <f t="shared" si="0"/>
        <v>0</v>
      </c>
      <c r="J18" s="102" t="str">
        <f t="shared" si="1"/>
        <v>XXXXXXXXXX</v>
      </c>
      <c r="K18" s="103"/>
      <c r="L18" s="58">
        <f t="shared" si="2"/>
        <v>0</v>
      </c>
    </row>
    <row r="19" spans="1:12" x14ac:dyDescent="0.35">
      <c r="A19" s="53">
        <f>'CMH Wrksht'!A19</f>
        <v>36</v>
      </c>
      <c r="B19" s="61" t="str">
        <f>'CMH Wrksht'!B19</f>
        <v>Room &amp; Board Level 1</v>
      </c>
      <c r="C19" s="55" t="str">
        <f>'CMH Wrksht'!F19</f>
        <v>Days</v>
      </c>
      <c r="D19" s="244">
        <v>185</v>
      </c>
      <c r="E19" s="98"/>
      <c r="F19" s="99">
        <f>'CMH Wrksht'!M19</f>
        <v>0</v>
      </c>
      <c r="G19" s="100">
        <f t="shared" si="3"/>
        <v>0</v>
      </c>
      <c r="H19" s="103"/>
      <c r="I19" s="101">
        <f t="shared" si="0"/>
        <v>0</v>
      </c>
      <c r="J19" s="102" t="str">
        <f t="shared" si="1"/>
        <v>XXXXXXXXXX</v>
      </c>
      <c r="K19" s="103"/>
      <c r="L19" s="58">
        <f t="shared" si="2"/>
        <v>0</v>
      </c>
    </row>
    <row r="20" spans="1:12" x14ac:dyDescent="0.35">
      <c r="A20" s="53">
        <f>'CMH Wrksht'!A20</f>
        <v>37</v>
      </c>
      <c r="B20" s="61" t="str">
        <f>'CMH Wrksht'!B20</f>
        <v>Room &amp; Board Level 2</v>
      </c>
      <c r="C20" s="55" t="str">
        <f>'CMH Wrksht'!F20</f>
        <v>Days</v>
      </c>
      <c r="D20" s="244">
        <v>101.33</v>
      </c>
      <c r="E20" s="98"/>
      <c r="F20" s="99">
        <f>'CMH Wrksht'!M20</f>
        <v>0</v>
      </c>
      <c r="G20" s="100">
        <f t="shared" si="3"/>
        <v>0</v>
      </c>
      <c r="H20" s="103"/>
      <c r="I20" s="101">
        <f t="shared" si="0"/>
        <v>0</v>
      </c>
      <c r="J20" s="102" t="str">
        <f t="shared" si="1"/>
        <v>XXXXXXXXXX</v>
      </c>
      <c r="K20" s="103"/>
      <c r="L20" s="58">
        <f t="shared" si="2"/>
        <v>0</v>
      </c>
    </row>
    <row r="21" spans="1:12" x14ac:dyDescent="0.35">
      <c r="A21" s="53">
        <f>'CMH Wrksht'!A21</f>
        <v>38</v>
      </c>
      <c r="B21" s="61" t="str">
        <f>'CMH Wrksht'!B21</f>
        <v>Room &amp; Board Level 3</v>
      </c>
      <c r="C21" s="55" t="str">
        <f>'CMH Wrksht'!F21</f>
        <v>Days</v>
      </c>
      <c r="D21" s="244">
        <v>100.63</v>
      </c>
      <c r="E21" s="98"/>
      <c r="F21" s="99">
        <f>'CMH Wrksht'!M21</f>
        <v>0</v>
      </c>
      <c r="G21" s="100">
        <f t="shared" si="3"/>
        <v>0</v>
      </c>
      <c r="H21" s="103"/>
      <c r="I21" s="101">
        <f t="shared" si="0"/>
        <v>0</v>
      </c>
      <c r="J21" s="102" t="str">
        <f t="shared" si="1"/>
        <v>XXXXXXXXXX</v>
      </c>
      <c r="K21" s="103"/>
      <c r="L21" s="58">
        <f t="shared" si="2"/>
        <v>0</v>
      </c>
    </row>
    <row r="22" spans="1:12" x14ac:dyDescent="0.35">
      <c r="A22" s="53">
        <f>'CMH Wrksht'!A22</f>
        <v>0</v>
      </c>
      <c r="B22" s="168">
        <f>'CMH Wrksht'!B22</f>
        <v>0</v>
      </c>
      <c r="C22" s="177">
        <f>'CMH Wrksht'!F22</f>
        <v>0</v>
      </c>
      <c r="D22" s="97"/>
      <c r="E22" s="98"/>
      <c r="F22" s="99">
        <f>'CMH Wrksht'!M22</f>
        <v>0</v>
      </c>
      <c r="G22" s="100">
        <f t="shared" si="3"/>
        <v>0</v>
      </c>
      <c r="H22" s="103"/>
      <c r="I22" s="101">
        <f t="shared" si="0"/>
        <v>0</v>
      </c>
      <c r="J22" s="102" t="str">
        <f t="shared" si="1"/>
        <v>XXXXXXXXXX</v>
      </c>
      <c r="K22" s="103"/>
      <c r="L22" s="58">
        <f t="shared" si="2"/>
        <v>0</v>
      </c>
    </row>
    <row r="23" spans="1:12" x14ac:dyDescent="0.35">
      <c r="A23" s="53">
        <f>'CMH Wrksht'!A23</f>
        <v>0</v>
      </c>
      <c r="B23" s="168">
        <f>'CMH Wrksht'!B23</f>
        <v>0</v>
      </c>
      <c r="C23" s="177">
        <f>'CMH Wrksht'!F23</f>
        <v>0</v>
      </c>
      <c r="D23" s="97"/>
      <c r="E23" s="98"/>
      <c r="F23" s="99">
        <f>'CMH Wrksht'!M23</f>
        <v>0</v>
      </c>
      <c r="G23" s="100">
        <f t="shared" si="3"/>
        <v>0</v>
      </c>
      <c r="H23" s="103"/>
      <c r="I23" s="101">
        <f t="shared" si="0"/>
        <v>0</v>
      </c>
      <c r="J23" s="102" t="str">
        <f t="shared" si="1"/>
        <v>XXXXXXXXXX</v>
      </c>
      <c r="K23" s="103"/>
      <c r="L23" s="58">
        <f t="shared" si="2"/>
        <v>0</v>
      </c>
    </row>
    <row r="24" spans="1:12" ht="6.75" customHeight="1" x14ac:dyDescent="0.35">
      <c r="A24" s="64">
        <f>'CMH Wrksht'!A24</f>
        <v>0</v>
      </c>
      <c r="B24" s="65">
        <f>'CMH Wrksht'!B24</f>
        <v>0</v>
      </c>
      <c r="C24" s="65">
        <f>'CMH Wrksht'!F24</f>
        <v>0</v>
      </c>
      <c r="D24" s="66"/>
      <c r="J24" s="104"/>
    </row>
    <row r="25" spans="1:12" ht="15" customHeight="1" thickBot="1" x14ac:dyDescent="0.4">
      <c r="A25" s="105" t="s">
        <v>171</v>
      </c>
      <c r="B25" s="106" t="s">
        <v>347</v>
      </c>
      <c r="C25" s="106">
        <f>'CMH Wrksht'!F25</f>
        <v>0</v>
      </c>
      <c r="D25" s="107"/>
      <c r="E25" s="108"/>
      <c r="F25" s="109">
        <f>SUM(F14:F24)</f>
        <v>0</v>
      </c>
      <c r="G25" s="109">
        <f>SUM(G14:G24)</f>
        <v>0</v>
      </c>
      <c r="H25" s="109">
        <f>SUM(H14:H24)</f>
        <v>0</v>
      </c>
      <c r="I25" s="109">
        <f>SUM(I14:I24)</f>
        <v>0</v>
      </c>
      <c r="J25" s="110" t="e">
        <f>ROUND(MAX((E25/$C$4*$C$6)-H25,(E25-H25)/$C$5),2)</f>
        <v>#DIV/0!</v>
      </c>
      <c r="K25" s="111">
        <f>SUM(K14:K24)</f>
        <v>0</v>
      </c>
      <c r="L25" s="109">
        <f>SUM(L14:L24)</f>
        <v>0</v>
      </c>
    </row>
    <row r="26" spans="1:12" ht="15" customHeight="1" thickBot="1" x14ac:dyDescent="0.4">
      <c r="A26" s="79">
        <f>'CMH Wrksht'!A26</f>
        <v>0</v>
      </c>
      <c r="B26" s="79">
        <f>'CMH Wrksht'!B26</f>
        <v>0</v>
      </c>
      <c r="C26" s="50">
        <f>'CMH Wrksht'!F26</f>
        <v>0</v>
      </c>
      <c r="D26" s="79"/>
      <c r="E26" s="112" t="str">
        <f>IF((SUM(E14:E24))&gt;E25,"Please check funding above","")</f>
        <v/>
      </c>
      <c r="K26" s="113" t="e">
        <f>MIN(J25,I25)</f>
        <v>#DIV/0!</v>
      </c>
      <c r="L26" s="114" t="s">
        <v>147</v>
      </c>
    </row>
    <row r="27" spans="1:12" ht="16.5" customHeight="1" x14ac:dyDescent="0.35">
      <c r="A27" s="51" t="s">
        <v>172</v>
      </c>
      <c r="B27" s="52" t="s">
        <v>341</v>
      </c>
      <c r="C27" s="65">
        <f>'CMH Wrksht'!F27</f>
        <v>0</v>
      </c>
      <c r="D27" s="66"/>
    </row>
    <row r="28" spans="1:12" x14ac:dyDescent="0.35">
      <c r="A28" s="53">
        <f>'CMH Wrksht'!A28</f>
        <v>29</v>
      </c>
      <c r="B28" s="61" t="str">
        <f>'CMH Wrksht'!B28</f>
        <v>Aftercare -  Individual</v>
      </c>
      <c r="C28" s="55" t="str">
        <f>'CMH Wrksht'!F28</f>
        <v>Hours</v>
      </c>
      <c r="D28" s="244">
        <v>62.57</v>
      </c>
      <c r="E28" s="98"/>
      <c r="F28" s="99">
        <f>'CMH Wrksht'!M28</f>
        <v>0</v>
      </c>
      <c r="G28" s="100">
        <f t="shared" si="3"/>
        <v>0</v>
      </c>
      <c r="H28" s="103"/>
      <c r="I28" s="101">
        <f t="shared" ref="I28:I62" si="4">ROUND(G28-H28,2)</f>
        <v>0</v>
      </c>
      <c r="J28" s="102" t="str">
        <f t="shared" ref="J28:J62" si="5">IF(E28="","XXXXXXXXXX",ROUND(MAX((E28/$C$4*$C$6)-H28,(E28-H28)/$C$5),2))</f>
        <v>XXXXXXXXXX</v>
      </c>
      <c r="K28" s="103"/>
      <c r="L28" s="58">
        <f t="shared" ref="L28:L62" si="6">IF(D28="",0,K28/D28)</f>
        <v>0</v>
      </c>
    </row>
    <row r="29" spans="1:12" x14ac:dyDescent="0.35">
      <c r="A29" s="53">
        <f>'CMH Wrksht'!A29</f>
        <v>43</v>
      </c>
      <c r="B29" s="61" t="str">
        <f>'CMH Wrksht'!B29</f>
        <v>Aftercare - Group</v>
      </c>
      <c r="C29" s="55" t="str">
        <f>'CMH Wrksht'!F29</f>
        <v>Hours</v>
      </c>
      <c r="D29" s="244">
        <v>15.64</v>
      </c>
      <c r="E29" s="98"/>
      <c r="F29" s="99">
        <f>'CMH Wrksht'!M29</f>
        <v>0</v>
      </c>
      <c r="G29" s="100">
        <f t="shared" si="3"/>
        <v>0</v>
      </c>
      <c r="H29" s="103"/>
      <c r="I29" s="101">
        <f t="shared" si="4"/>
        <v>0</v>
      </c>
      <c r="J29" s="102" t="str">
        <f t="shared" si="5"/>
        <v>XXXXXXXXXX</v>
      </c>
      <c r="K29" s="103"/>
      <c r="L29" s="58">
        <f t="shared" si="6"/>
        <v>0</v>
      </c>
    </row>
    <row r="30" spans="1:12" x14ac:dyDescent="0.35">
      <c r="A30" s="53">
        <f>'CMH Wrksht'!A30</f>
        <v>1</v>
      </c>
      <c r="B30" s="61" t="str">
        <f>'CMH Wrksht'!B30</f>
        <v>Assessment</v>
      </c>
      <c r="C30" s="55" t="str">
        <f>'CMH Wrksht'!F30</f>
        <v>Hours</v>
      </c>
      <c r="D30" s="244">
        <v>83.25</v>
      </c>
      <c r="E30" s="98"/>
      <c r="F30" s="99">
        <f>'CMH Wrksht'!M30</f>
        <v>0</v>
      </c>
      <c r="G30" s="100">
        <f t="shared" si="3"/>
        <v>0</v>
      </c>
      <c r="H30" s="103"/>
      <c r="I30" s="101">
        <f t="shared" si="4"/>
        <v>0</v>
      </c>
      <c r="J30" s="102" t="str">
        <f t="shared" si="5"/>
        <v>XXXXXXXXXX</v>
      </c>
      <c r="K30" s="103"/>
      <c r="L30" s="58">
        <f t="shared" si="6"/>
        <v>0</v>
      </c>
    </row>
    <row r="31" spans="1:12" hidden="1" x14ac:dyDescent="0.35">
      <c r="A31" s="53">
        <f>'CMH Wrksht'!A31</f>
        <v>0</v>
      </c>
      <c r="B31" s="61">
        <f>'CMH Wrksht'!B31</f>
        <v>0</v>
      </c>
      <c r="C31" s="55">
        <f>'CMH Wrksht'!F31</f>
        <v>0</v>
      </c>
      <c r="D31" s="244"/>
      <c r="E31" s="98"/>
      <c r="F31" s="99">
        <f>'CMH Wrksht'!M31</f>
        <v>0</v>
      </c>
      <c r="G31" s="100">
        <f t="shared" si="3"/>
        <v>0</v>
      </c>
      <c r="H31" s="103"/>
      <c r="I31" s="101">
        <f t="shared" si="4"/>
        <v>0</v>
      </c>
      <c r="J31" s="102" t="str">
        <f t="shared" si="5"/>
        <v>XXXXXXXXXX</v>
      </c>
      <c r="K31" s="103"/>
      <c r="L31" s="58">
        <f t="shared" si="6"/>
        <v>0</v>
      </c>
    </row>
    <row r="32" spans="1:12" x14ac:dyDescent="0.35">
      <c r="A32" s="53">
        <f>'CMH Wrksht'!A32</f>
        <v>2</v>
      </c>
      <c r="B32" s="61" t="str">
        <f>'CMH Wrksht'!B32</f>
        <v>Case Management</v>
      </c>
      <c r="C32" s="55" t="str">
        <f>'CMH Wrksht'!F32</f>
        <v>Hours</v>
      </c>
      <c r="D32" s="244">
        <v>65.83</v>
      </c>
      <c r="E32" s="98"/>
      <c r="F32" s="99">
        <f>'CMH Wrksht'!M32</f>
        <v>0</v>
      </c>
      <c r="G32" s="100">
        <f t="shared" si="3"/>
        <v>0</v>
      </c>
      <c r="H32" s="103"/>
      <c r="I32" s="101">
        <f t="shared" si="4"/>
        <v>0</v>
      </c>
      <c r="J32" s="102" t="str">
        <f t="shared" si="5"/>
        <v>XXXXXXXXXX</v>
      </c>
      <c r="K32" s="103"/>
      <c r="L32" s="58">
        <f t="shared" si="6"/>
        <v>0</v>
      </c>
    </row>
    <row r="33" spans="1:12" hidden="1" x14ac:dyDescent="0.35">
      <c r="A33" s="53">
        <f>'CMH Wrksht'!A33</f>
        <v>0</v>
      </c>
      <c r="B33" s="61">
        <f>'CMH Wrksht'!B33</f>
        <v>0</v>
      </c>
      <c r="C33" s="55">
        <f>'CMH Wrksht'!F33</f>
        <v>0</v>
      </c>
      <c r="D33" s="244"/>
      <c r="E33" s="98"/>
      <c r="F33" s="99">
        <f>'CMH Wrksht'!M33</f>
        <v>0</v>
      </c>
      <c r="G33" s="100">
        <f t="shared" si="3"/>
        <v>0</v>
      </c>
      <c r="H33" s="103"/>
      <c r="I33" s="101">
        <f t="shared" si="4"/>
        <v>0</v>
      </c>
      <c r="J33" s="102" t="str">
        <f t="shared" si="5"/>
        <v>XXXXXXXXXX</v>
      </c>
      <c r="K33" s="103"/>
      <c r="L33" s="58">
        <f t="shared" si="6"/>
        <v>0</v>
      </c>
    </row>
    <row r="34" spans="1:12" hidden="1" x14ac:dyDescent="0.35">
      <c r="A34" s="53">
        <f>'CMH Wrksht'!A34</f>
        <v>0</v>
      </c>
      <c r="B34" s="61">
        <f>'CMH Wrksht'!B34</f>
        <v>0</v>
      </c>
      <c r="C34" s="55">
        <f>'CMH Wrksht'!F34</f>
        <v>0</v>
      </c>
      <c r="D34" s="244"/>
      <c r="E34" s="98"/>
      <c r="F34" s="99">
        <f>'CMH Wrksht'!M34</f>
        <v>0</v>
      </c>
      <c r="G34" s="100">
        <f t="shared" si="3"/>
        <v>0</v>
      </c>
      <c r="H34" s="103"/>
      <c r="I34" s="101">
        <f t="shared" si="4"/>
        <v>0</v>
      </c>
      <c r="J34" s="102" t="str">
        <f t="shared" si="5"/>
        <v>XXXXXXXXXX</v>
      </c>
      <c r="K34" s="103"/>
      <c r="L34" s="58">
        <f t="shared" si="6"/>
        <v>0</v>
      </c>
    </row>
    <row r="35" spans="1:12" x14ac:dyDescent="0.35">
      <c r="A35" s="53">
        <f>'CMH Wrksht'!A35</f>
        <v>6</v>
      </c>
      <c r="B35" s="61" t="str">
        <f>'CMH Wrksht'!B35</f>
        <v>Day Treatment</v>
      </c>
      <c r="C35" s="55" t="str">
        <f>'CMH Wrksht'!F35</f>
        <v>Hours</v>
      </c>
      <c r="D35" s="244">
        <v>15.1</v>
      </c>
      <c r="E35" s="98"/>
      <c r="F35" s="99">
        <f>'CMH Wrksht'!M35</f>
        <v>0</v>
      </c>
      <c r="G35" s="100">
        <f t="shared" si="3"/>
        <v>0</v>
      </c>
      <c r="H35" s="103"/>
      <c r="I35" s="101">
        <f t="shared" si="4"/>
        <v>0</v>
      </c>
      <c r="J35" s="102" t="str">
        <f t="shared" si="5"/>
        <v>XXXXXXXXXX</v>
      </c>
      <c r="K35" s="103"/>
      <c r="L35" s="58">
        <f t="shared" si="6"/>
        <v>0</v>
      </c>
    </row>
    <row r="36" spans="1:12" x14ac:dyDescent="0.35">
      <c r="A36" s="53">
        <f>'CMH Wrksht'!A36</f>
        <v>28</v>
      </c>
      <c r="B36" s="61" t="str">
        <f>'CMH Wrksht'!B36</f>
        <v>Incidental Expenses</v>
      </c>
      <c r="C36" s="55" t="str">
        <f>'CMH Wrksht'!F36</f>
        <v>1 Unit = $1.00</v>
      </c>
      <c r="D36" s="244">
        <v>1</v>
      </c>
      <c r="E36" s="98"/>
      <c r="F36" s="99">
        <f>'CMH Wrksht'!M36</f>
        <v>0</v>
      </c>
      <c r="G36" s="100">
        <f t="shared" si="3"/>
        <v>0</v>
      </c>
      <c r="H36" s="103"/>
      <c r="I36" s="101">
        <f t="shared" si="4"/>
        <v>0</v>
      </c>
      <c r="J36" s="102" t="str">
        <f t="shared" si="5"/>
        <v>XXXXXXXXXX</v>
      </c>
      <c r="K36" s="103"/>
      <c r="L36" s="58">
        <f t="shared" si="6"/>
        <v>0</v>
      </c>
    </row>
    <row r="37" spans="1:12" x14ac:dyDescent="0.35">
      <c r="A37" s="53">
        <f>'CMH Wrksht'!A37</f>
        <v>8</v>
      </c>
      <c r="B37" s="61" t="str">
        <f>'CMH Wrksht'!B37</f>
        <v>In-Home &amp; On Site</v>
      </c>
      <c r="C37" s="55" t="str">
        <f>'CMH Wrksht'!F37</f>
        <v>Hours</v>
      </c>
      <c r="D37" s="244">
        <v>73.55</v>
      </c>
      <c r="E37" s="98"/>
      <c r="F37" s="99">
        <f>'CMH Wrksht'!M37</f>
        <v>0</v>
      </c>
      <c r="G37" s="100">
        <f t="shared" si="3"/>
        <v>0</v>
      </c>
      <c r="H37" s="103"/>
      <c r="I37" s="101">
        <f t="shared" si="4"/>
        <v>0</v>
      </c>
      <c r="J37" s="102" t="str">
        <f t="shared" si="5"/>
        <v>XXXXXXXXXX</v>
      </c>
      <c r="K37" s="103"/>
      <c r="L37" s="58">
        <f t="shared" si="6"/>
        <v>0</v>
      </c>
    </row>
    <row r="38" spans="1:12" hidden="1" x14ac:dyDescent="0.35">
      <c r="A38" s="53">
        <f>'CMH Wrksht'!A38</f>
        <v>10</v>
      </c>
      <c r="B38" s="61" t="str">
        <f>'CMH Wrksht'!B38</f>
        <v>Intensive Case Management</v>
      </c>
      <c r="C38" s="55" t="str">
        <f>'CMH Wrksht'!F38</f>
        <v>Hours</v>
      </c>
      <c r="D38" s="193"/>
      <c r="E38" s="98"/>
      <c r="F38" s="99">
        <f>'CMH Wrksht'!M38</f>
        <v>0</v>
      </c>
      <c r="G38" s="100">
        <f t="shared" si="3"/>
        <v>0</v>
      </c>
      <c r="H38" s="103"/>
      <c r="I38" s="101">
        <f t="shared" si="4"/>
        <v>0</v>
      </c>
      <c r="J38" s="102" t="str">
        <f t="shared" si="5"/>
        <v>XXXXXXXXXX</v>
      </c>
      <c r="K38" s="103"/>
      <c r="L38" s="58">
        <f t="shared" si="6"/>
        <v>0</v>
      </c>
    </row>
    <row r="39" spans="1:12" x14ac:dyDescent="0.35">
      <c r="A39" s="53">
        <f>'CMH Wrksht'!A39</f>
        <v>42</v>
      </c>
      <c r="B39" s="61" t="str">
        <f>'CMH Wrksht'!B39</f>
        <v>Intervention - Group</v>
      </c>
      <c r="C39" s="55" t="str">
        <f>'CMH Wrksht'!F39</f>
        <v>Hours</v>
      </c>
      <c r="D39" s="244">
        <v>16.8</v>
      </c>
      <c r="E39" s="98"/>
      <c r="F39" s="99">
        <f>'CMH Wrksht'!M39</f>
        <v>0</v>
      </c>
      <c r="G39" s="100">
        <f t="shared" si="3"/>
        <v>0</v>
      </c>
      <c r="H39" s="103"/>
      <c r="I39" s="101">
        <f t="shared" si="4"/>
        <v>0</v>
      </c>
      <c r="J39" s="102" t="str">
        <f t="shared" si="5"/>
        <v>XXXXXXXXXX</v>
      </c>
      <c r="K39" s="103"/>
      <c r="L39" s="58">
        <f t="shared" si="6"/>
        <v>0</v>
      </c>
    </row>
    <row r="40" spans="1:12" x14ac:dyDescent="0.35">
      <c r="A40" s="53">
        <f>'CMH Wrksht'!A40</f>
        <v>11</v>
      </c>
      <c r="B40" s="61" t="str">
        <f>'CMH Wrksht'!B40</f>
        <v>Intervention - Individual</v>
      </c>
      <c r="C40" s="55" t="str">
        <f>'CMH Wrksht'!F40</f>
        <v>Hours</v>
      </c>
      <c r="D40" s="244">
        <v>67.2</v>
      </c>
      <c r="E40" s="98"/>
      <c r="F40" s="99">
        <f>'CMH Wrksht'!M40</f>
        <v>0</v>
      </c>
      <c r="G40" s="100">
        <f t="shared" si="3"/>
        <v>0</v>
      </c>
      <c r="H40" s="103"/>
      <c r="I40" s="101">
        <f t="shared" si="4"/>
        <v>0</v>
      </c>
      <c r="J40" s="102" t="str">
        <f t="shared" si="5"/>
        <v>XXXXXXXXXX</v>
      </c>
      <c r="K40" s="103"/>
      <c r="L40" s="58">
        <f t="shared" si="6"/>
        <v>0</v>
      </c>
    </row>
    <row r="41" spans="1:12" x14ac:dyDescent="0.35">
      <c r="A41" s="53">
        <f>'CMH Wrksht'!A41</f>
        <v>12</v>
      </c>
      <c r="B41" s="61" t="str">
        <f>'CMH Wrksht'!B41</f>
        <v>Medical Services</v>
      </c>
      <c r="C41" s="55" t="str">
        <f>'CMH Wrksht'!F41</f>
        <v>Hours</v>
      </c>
      <c r="D41" s="244">
        <v>383.08</v>
      </c>
      <c r="E41" s="98"/>
      <c r="F41" s="99">
        <f>'CMH Wrksht'!M41</f>
        <v>0</v>
      </c>
      <c r="G41" s="100">
        <f t="shared" si="3"/>
        <v>0</v>
      </c>
      <c r="H41" s="103"/>
      <c r="I41" s="101">
        <f t="shared" si="4"/>
        <v>0</v>
      </c>
      <c r="J41" s="102" t="str">
        <f t="shared" si="5"/>
        <v>XXXXXXXXXX</v>
      </c>
      <c r="K41" s="103"/>
      <c r="L41" s="58">
        <f t="shared" si="6"/>
        <v>0</v>
      </c>
    </row>
    <row r="42" spans="1:12" x14ac:dyDescent="0.35">
      <c r="A42" s="53">
        <f>'CMH Wrksht'!A42</f>
        <v>35</v>
      </c>
      <c r="B42" s="61" t="str">
        <f>'CMH Wrksht'!B42</f>
        <v>Outpatient - Group</v>
      </c>
      <c r="C42" s="55" t="str">
        <f>'CMH Wrksht'!F42</f>
        <v>Hours</v>
      </c>
      <c r="D42" s="244">
        <v>20.13</v>
      </c>
      <c r="E42" s="98"/>
      <c r="F42" s="99">
        <f>'CMH Wrksht'!M42</f>
        <v>0</v>
      </c>
      <c r="G42" s="100">
        <f t="shared" si="3"/>
        <v>0</v>
      </c>
      <c r="H42" s="103"/>
      <c r="I42" s="101">
        <f t="shared" si="4"/>
        <v>0</v>
      </c>
      <c r="J42" s="102" t="str">
        <f t="shared" si="5"/>
        <v>XXXXXXXXXX</v>
      </c>
      <c r="K42" s="103"/>
      <c r="L42" s="58">
        <f t="shared" si="6"/>
        <v>0</v>
      </c>
    </row>
    <row r="43" spans="1:12" x14ac:dyDescent="0.35">
      <c r="A43" s="53">
        <f>'CMH Wrksht'!A43</f>
        <v>14</v>
      </c>
      <c r="B43" s="61" t="str">
        <f>'CMH Wrksht'!B43</f>
        <v>Outpatient - Individual</v>
      </c>
      <c r="C43" s="55" t="str">
        <f>'CMH Wrksht'!F43</f>
        <v>Hours</v>
      </c>
      <c r="D43" s="244">
        <v>80.510000000000005</v>
      </c>
      <c r="E43" s="98"/>
      <c r="F43" s="99">
        <f>'CMH Wrksht'!M43</f>
        <v>0</v>
      </c>
      <c r="G43" s="100">
        <f t="shared" si="3"/>
        <v>0</v>
      </c>
      <c r="H43" s="103"/>
      <c r="I43" s="101">
        <f t="shared" si="4"/>
        <v>0</v>
      </c>
      <c r="J43" s="102" t="str">
        <f t="shared" si="5"/>
        <v>XXXXXXXXXX</v>
      </c>
      <c r="K43" s="103"/>
      <c r="L43" s="58">
        <f t="shared" si="6"/>
        <v>0</v>
      </c>
    </row>
    <row r="44" spans="1:12" x14ac:dyDescent="0.35">
      <c r="A44" s="53">
        <f>'CMH Wrksht'!A44</f>
        <v>15</v>
      </c>
      <c r="B44" s="61" t="str">
        <f>'CMH Wrksht'!B44</f>
        <v>Outreach (Client Specific)</v>
      </c>
      <c r="C44" s="55" t="str">
        <f>'CMH Wrksht'!F44</f>
        <v>Hours</v>
      </c>
      <c r="D44" s="244">
        <v>52.41</v>
      </c>
      <c r="E44" s="98"/>
      <c r="F44" s="99">
        <f>'CMH Wrksht'!M44</f>
        <v>0</v>
      </c>
      <c r="G44" s="100">
        <f t="shared" si="3"/>
        <v>0</v>
      </c>
      <c r="H44" s="103"/>
      <c r="I44" s="101">
        <f t="shared" si="4"/>
        <v>0</v>
      </c>
      <c r="J44" s="102" t="str">
        <f t="shared" si="5"/>
        <v>XXXXXXXXXX</v>
      </c>
      <c r="K44" s="103"/>
      <c r="L44" s="58">
        <f t="shared" si="6"/>
        <v>0</v>
      </c>
    </row>
    <row r="45" spans="1:12" x14ac:dyDescent="0.35">
      <c r="A45" s="53">
        <f>'CMH Wrksht'!A45</f>
        <v>15</v>
      </c>
      <c r="B45" s="61" t="str">
        <f>'CMH Wrksht'!B45</f>
        <v>Outreach (Non-Client Specific)</v>
      </c>
      <c r="C45" s="55" t="str">
        <f>'CMH Wrksht'!F45</f>
        <v>Hours</v>
      </c>
      <c r="D45" s="244">
        <v>52.41</v>
      </c>
      <c r="E45" s="98"/>
      <c r="F45" s="99">
        <f>'CMH Wrksht'!M45</f>
        <v>0</v>
      </c>
      <c r="G45" s="100">
        <f t="shared" si="3"/>
        <v>0</v>
      </c>
      <c r="H45" s="103"/>
      <c r="I45" s="101">
        <f t="shared" si="4"/>
        <v>0</v>
      </c>
      <c r="J45" s="102" t="str">
        <f t="shared" si="5"/>
        <v>XXXXXXXXXX</v>
      </c>
      <c r="K45" s="103"/>
      <c r="L45" s="58">
        <f t="shared" si="6"/>
        <v>0</v>
      </c>
    </row>
    <row r="46" spans="1:12" hidden="1" x14ac:dyDescent="0.35">
      <c r="A46" s="53">
        <f>'CMH Wrksht'!A46</f>
        <v>0</v>
      </c>
      <c r="B46" s="61">
        <f>'CMH Wrksht'!B46</f>
        <v>0</v>
      </c>
      <c r="C46" s="55">
        <f>'CMH Wrksht'!F46</f>
        <v>0</v>
      </c>
      <c r="D46" s="244"/>
      <c r="E46" s="98"/>
      <c r="F46" s="99">
        <f>'CMH Wrksht'!M46</f>
        <v>0</v>
      </c>
      <c r="G46" s="100">
        <f t="shared" si="3"/>
        <v>0</v>
      </c>
      <c r="H46" s="103"/>
      <c r="I46" s="101">
        <f t="shared" si="4"/>
        <v>0</v>
      </c>
      <c r="J46" s="102" t="str">
        <f t="shared" si="5"/>
        <v>XXXXXXXXXX</v>
      </c>
      <c r="K46" s="103"/>
      <c r="L46" s="58">
        <f t="shared" si="6"/>
        <v>0</v>
      </c>
    </row>
    <row r="47" spans="1:12" x14ac:dyDescent="0.35">
      <c r="A47" s="53">
        <f>'CMH Wrksht'!A47</f>
        <v>47</v>
      </c>
      <c r="B47" s="61" t="str">
        <f>'CMH Wrksht'!B47</f>
        <v>Recovery Support - Group</v>
      </c>
      <c r="C47" s="55" t="str">
        <f>'CMH Wrksht'!F47</f>
        <v>Hours</v>
      </c>
      <c r="D47" s="244">
        <v>12.68</v>
      </c>
      <c r="E47" s="98"/>
      <c r="F47" s="99">
        <f>'CMH Wrksht'!M47</f>
        <v>0</v>
      </c>
      <c r="G47" s="100">
        <f t="shared" si="3"/>
        <v>0</v>
      </c>
      <c r="H47" s="103"/>
      <c r="I47" s="101">
        <f t="shared" si="4"/>
        <v>0</v>
      </c>
      <c r="J47" s="102" t="str">
        <f t="shared" si="5"/>
        <v>XXXXXXXXXX</v>
      </c>
      <c r="K47" s="103"/>
      <c r="L47" s="58">
        <f t="shared" si="6"/>
        <v>0</v>
      </c>
    </row>
    <row r="48" spans="1:12" x14ac:dyDescent="0.35">
      <c r="A48" s="53">
        <f>'CMH Wrksht'!A48</f>
        <v>46</v>
      </c>
      <c r="B48" s="61" t="str">
        <f>'CMH Wrksht'!B48</f>
        <v>Recovery Support - Individual</v>
      </c>
      <c r="C48" s="55" t="str">
        <f>'CMH Wrksht'!F48</f>
        <v>Hours</v>
      </c>
      <c r="D48" s="244">
        <v>50.73</v>
      </c>
      <c r="E48" s="98"/>
      <c r="F48" s="99">
        <f>'CMH Wrksht'!M48</f>
        <v>0</v>
      </c>
      <c r="G48" s="100">
        <f t="shared" si="3"/>
        <v>0</v>
      </c>
      <c r="H48" s="103"/>
      <c r="I48" s="101">
        <f t="shared" si="4"/>
        <v>0</v>
      </c>
      <c r="J48" s="102" t="str">
        <f t="shared" si="5"/>
        <v>XXXXXXXXXX</v>
      </c>
      <c r="K48" s="103"/>
      <c r="L48" s="58">
        <f t="shared" si="6"/>
        <v>0</v>
      </c>
    </row>
    <row r="49" spans="1:12" hidden="1" x14ac:dyDescent="0.35">
      <c r="A49" s="53">
        <f>'CMH Wrksht'!A49</f>
        <v>22</v>
      </c>
      <c r="B49" s="61" t="str">
        <f>'CMH Wrksht'!B49</f>
        <v>Respite Services</v>
      </c>
      <c r="C49" s="55" t="str">
        <f>'CMH Wrksht'!F49</f>
        <v>Hours</v>
      </c>
      <c r="D49" s="193"/>
      <c r="E49" s="98"/>
      <c r="F49" s="99">
        <f>'CMH Wrksht'!M49</f>
        <v>0</v>
      </c>
      <c r="G49" s="100">
        <f t="shared" si="3"/>
        <v>0</v>
      </c>
      <c r="H49" s="103"/>
      <c r="I49" s="101">
        <f t="shared" si="4"/>
        <v>0</v>
      </c>
      <c r="J49" s="102" t="str">
        <f t="shared" si="5"/>
        <v>XXXXXXXXXX</v>
      </c>
      <c r="K49" s="103"/>
      <c r="L49" s="58">
        <f t="shared" si="6"/>
        <v>0</v>
      </c>
    </row>
    <row r="50" spans="1:12" x14ac:dyDescent="0.35">
      <c r="A50" s="53">
        <f>'CMH Wrksht'!A50</f>
        <v>25</v>
      </c>
      <c r="B50" s="61" t="str">
        <f>'CMH Wrksht'!B50</f>
        <v>Supported Employment</v>
      </c>
      <c r="C50" s="55" t="str">
        <f>'CMH Wrksht'!F50</f>
        <v>Hours</v>
      </c>
      <c r="D50" s="244">
        <v>56.3</v>
      </c>
      <c r="E50" s="98"/>
      <c r="F50" s="99">
        <f>'CMH Wrksht'!M50</f>
        <v>0</v>
      </c>
      <c r="G50" s="100">
        <f t="shared" si="3"/>
        <v>0</v>
      </c>
      <c r="H50" s="103"/>
      <c r="I50" s="101">
        <f t="shared" si="4"/>
        <v>0</v>
      </c>
      <c r="J50" s="102" t="str">
        <f t="shared" si="5"/>
        <v>XXXXXXXXXX</v>
      </c>
      <c r="K50" s="103"/>
      <c r="L50" s="58">
        <f t="shared" si="6"/>
        <v>0</v>
      </c>
    </row>
    <row r="51" spans="1:12" x14ac:dyDescent="0.35">
      <c r="A51" s="53">
        <f>'CMH Wrksht'!A51</f>
        <v>26</v>
      </c>
      <c r="B51" s="61" t="str">
        <f>'CMH Wrksht'!B51</f>
        <v>Supportive Housing/Living</v>
      </c>
      <c r="C51" s="55" t="str">
        <f>'CMH Wrksht'!F51</f>
        <v>Hours</v>
      </c>
      <c r="D51" s="244">
        <v>68.95</v>
      </c>
      <c r="E51" s="98"/>
      <c r="F51" s="99">
        <f>'CMH Wrksht'!M51</f>
        <v>0</v>
      </c>
      <c r="G51" s="100">
        <f t="shared" si="3"/>
        <v>0</v>
      </c>
      <c r="H51" s="103"/>
      <c r="I51" s="101">
        <f t="shared" si="4"/>
        <v>0</v>
      </c>
      <c r="J51" s="102" t="str">
        <f t="shared" si="5"/>
        <v>XXXXXXXXXX</v>
      </c>
      <c r="K51" s="103"/>
      <c r="L51" s="58">
        <f t="shared" si="6"/>
        <v>0</v>
      </c>
    </row>
    <row r="52" spans="1:12" x14ac:dyDescent="0.35">
      <c r="A52" s="53" t="str">
        <f>'CMH Wrksht'!A52</f>
        <v>TBD</v>
      </c>
      <c r="B52" s="61" t="str">
        <f>'CMH Wrksht'!B52</f>
        <v>Cost Reimbursement Expenses</v>
      </c>
      <c r="C52" s="55" t="str">
        <f>'CMH Wrksht'!F52</f>
        <v>TBD</v>
      </c>
      <c r="D52" s="193"/>
      <c r="E52" s="98"/>
      <c r="F52" s="99">
        <f>'CMH Wrksht'!M52</f>
        <v>0</v>
      </c>
      <c r="G52" s="100">
        <f t="shared" si="3"/>
        <v>0</v>
      </c>
      <c r="H52" s="103"/>
      <c r="I52" s="101">
        <f t="shared" si="4"/>
        <v>0</v>
      </c>
      <c r="J52" s="102" t="str">
        <f t="shared" si="5"/>
        <v>XXXXXXXXXX</v>
      </c>
      <c r="K52" s="103"/>
      <c r="L52" s="58">
        <f t="shared" si="6"/>
        <v>0</v>
      </c>
    </row>
    <row r="53" spans="1:12" s="185" customFormat="1" x14ac:dyDescent="0.35">
      <c r="A53" s="249">
        <f>'CMH Wrksht'!A53</f>
        <v>0</v>
      </c>
      <c r="B53" s="253">
        <f>'CMH Wrksht'!B53</f>
        <v>0</v>
      </c>
      <c r="C53" s="209">
        <f>'CMH Wrksht'!F53</f>
        <v>0</v>
      </c>
      <c r="D53" s="193"/>
      <c r="E53" s="194"/>
      <c r="F53" s="99">
        <f>'CMH Wrksht'!M53</f>
        <v>0</v>
      </c>
      <c r="G53" s="170">
        <f t="shared" ref="G53:G60" si="7">D53*F53</f>
        <v>0</v>
      </c>
      <c r="H53" s="196"/>
      <c r="I53" s="171">
        <f t="shared" ref="I53:I60" si="8">ROUND(G53-H53,2)</f>
        <v>0</v>
      </c>
      <c r="J53" s="195" t="str">
        <f t="shared" ref="J53:J60" si="9">IF(E53="","XXXXXXXXXX",ROUND(MAX((E53/$C$4*$C$6)-H53,(E53-H53)/$C$5),2))</f>
        <v>XXXXXXXXXX</v>
      </c>
      <c r="K53" s="196"/>
      <c r="L53" s="165">
        <f t="shared" ref="L53:L60" si="10">IF(D53="",0,K53/D53)</f>
        <v>0</v>
      </c>
    </row>
    <row r="54" spans="1:12" s="185" customFormat="1" x14ac:dyDescent="0.35">
      <c r="A54" s="249">
        <f>'CMH Wrksht'!A54</f>
        <v>0</v>
      </c>
      <c r="B54" s="253">
        <f>'CMH Wrksht'!B54</f>
        <v>0</v>
      </c>
      <c r="C54" s="209">
        <f>'CMH Wrksht'!F54</f>
        <v>0</v>
      </c>
      <c r="D54" s="193"/>
      <c r="E54" s="194"/>
      <c r="F54" s="99">
        <f>'CMH Wrksht'!M54</f>
        <v>0</v>
      </c>
      <c r="G54" s="170">
        <f t="shared" si="7"/>
        <v>0</v>
      </c>
      <c r="H54" s="196"/>
      <c r="I54" s="171">
        <f t="shared" si="8"/>
        <v>0</v>
      </c>
      <c r="J54" s="195" t="str">
        <f t="shared" si="9"/>
        <v>XXXXXXXXXX</v>
      </c>
      <c r="K54" s="196"/>
      <c r="L54" s="165">
        <f t="shared" si="10"/>
        <v>0</v>
      </c>
    </row>
    <row r="55" spans="1:12" s="185" customFormat="1" x14ac:dyDescent="0.35">
      <c r="A55" s="249">
        <f>'CMH Wrksht'!A55</f>
        <v>0</v>
      </c>
      <c r="B55" s="253">
        <f>'CMH Wrksht'!B55</f>
        <v>0</v>
      </c>
      <c r="C55" s="209">
        <f>'CMH Wrksht'!F55</f>
        <v>0</v>
      </c>
      <c r="D55" s="193"/>
      <c r="E55" s="194"/>
      <c r="F55" s="99">
        <f>'CMH Wrksht'!M55</f>
        <v>0</v>
      </c>
      <c r="G55" s="170">
        <f t="shared" si="7"/>
        <v>0</v>
      </c>
      <c r="H55" s="196"/>
      <c r="I55" s="171">
        <f t="shared" si="8"/>
        <v>0</v>
      </c>
      <c r="J55" s="195" t="str">
        <f t="shared" si="9"/>
        <v>XXXXXXXXXX</v>
      </c>
      <c r="K55" s="196"/>
      <c r="L55" s="165">
        <f t="shared" si="10"/>
        <v>0</v>
      </c>
    </row>
    <row r="56" spans="1:12" s="185" customFormat="1" x14ac:dyDescent="0.35">
      <c r="A56" s="249">
        <f>'CMH Wrksht'!A56</f>
        <v>0</v>
      </c>
      <c r="B56" s="253">
        <f>'CMH Wrksht'!B56</f>
        <v>0</v>
      </c>
      <c r="C56" s="209">
        <f>'CMH Wrksht'!F56</f>
        <v>0</v>
      </c>
      <c r="D56" s="193"/>
      <c r="E56" s="194"/>
      <c r="F56" s="99">
        <f>'CMH Wrksht'!M56</f>
        <v>0</v>
      </c>
      <c r="G56" s="170">
        <f t="shared" si="7"/>
        <v>0</v>
      </c>
      <c r="H56" s="196"/>
      <c r="I56" s="171">
        <f t="shared" si="8"/>
        <v>0</v>
      </c>
      <c r="J56" s="195" t="str">
        <f t="shared" si="9"/>
        <v>XXXXXXXXXX</v>
      </c>
      <c r="K56" s="196"/>
      <c r="L56" s="165">
        <f t="shared" si="10"/>
        <v>0</v>
      </c>
    </row>
    <row r="57" spans="1:12" s="185" customFormat="1" x14ac:dyDescent="0.35">
      <c r="A57" s="249">
        <f>'CMH Wrksht'!A57</f>
        <v>0</v>
      </c>
      <c r="B57" s="253">
        <f>'CMH Wrksht'!B57</f>
        <v>0</v>
      </c>
      <c r="C57" s="209">
        <f>'CMH Wrksht'!F57</f>
        <v>0</v>
      </c>
      <c r="D57" s="193"/>
      <c r="E57" s="194"/>
      <c r="F57" s="99">
        <f>'CMH Wrksht'!M57</f>
        <v>0</v>
      </c>
      <c r="G57" s="170">
        <f t="shared" si="7"/>
        <v>0</v>
      </c>
      <c r="H57" s="196"/>
      <c r="I57" s="171">
        <f t="shared" si="8"/>
        <v>0</v>
      </c>
      <c r="J57" s="195" t="str">
        <f t="shared" si="9"/>
        <v>XXXXXXXXXX</v>
      </c>
      <c r="K57" s="196"/>
      <c r="L57" s="165">
        <f t="shared" si="10"/>
        <v>0</v>
      </c>
    </row>
    <row r="58" spans="1:12" s="185" customFormat="1" x14ac:dyDescent="0.35">
      <c r="A58" s="249">
        <f>'CMH Wrksht'!A58</f>
        <v>0</v>
      </c>
      <c r="B58" s="253">
        <f>'CMH Wrksht'!B58</f>
        <v>0</v>
      </c>
      <c r="C58" s="209">
        <f>'CMH Wrksht'!F58</f>
        <v>0</v>
      </c>
      <c r="D58" s="193"/>
      <c r="E58" s="194"/>
      <c r="F58" s="99">
        <f>'CMH Wrksht'!M58</f>
        <v>0</v>
      </c>
      <c r="G58" s="170">
        <f t="shared" si="7"/>
        <v>0</v>
      </c>
      <c r="H58" s="196"/>
      <c r="I58" s="171">
        <f t="shared" si="8"/>
        <v>0</v>
      </c>
      <c r="J58" s="195" t="str">
        <f t="shared" si="9"/>
        <v>XXXXXXXXXX</v>
      </c>
      <c r="K58" s="196"/>
      <c r="L58" s="165">
        <f t="shared" si="10"/>
        <v>0</v>
      </c>
    </row>
    <row r="59" spans="1:12" s="185" customFormat="1" x14ac:dyDescent="0.35">
      <c r="A59" s="249">
        <f>'CMH Wrksht'!A59</f>
        <v>0</v>
      </c>
      <c r="B59" s="253">
        <f>'CMH Wrksht'!B59</f>
        <v>0</v>
      </c>
      <c r="C59" s="209">
        <f>'CMH Wrksht'!F59</f>
        <v>0</v>
      </c>
      <c r="D59" s="193"/>
      <c r="E59" s="194"/>
      <c r="F59" s="99">
        <f>'CMH Wrksht'!M59</f>
        <v>0</v>
      </c>
      <c r="G59" s="170">
        <f t="shared" si="7"/>
        <v>0</v>
      </c>
      <c r="H59" s="196"/>
      <c r="I59" s="171">
        <f t="shared" si="8"/>
        <v>0</v>
      </c>
      <c r="J59" s="195" t="str">
        <f t="shared" si="9"/>
        <v>XXXXXXXXXX</v>
      </c>
      <c r="K59" s="196"/>
      <c r="L59" s="165">
        <f t="shared" si="10"/>
        <v>0</v>
      </c>
    </row>
    <row r="60" spans="1:12" s="185" customFormat="1" x14ac:dyDescent="0.35">
      <c r="A60" s="249">
        <f>'CMH Wrksht'!A60</f>
        <v>0</v>
      </c>
      <c r="B60" s="253">
        <f>'CMH Wrksht'!B60</f>
        <v>0</v>
      </c>
      <c r="C60" s="209">
        <f>'CMH Wrksht'!F60</f>
        <v>0</v>
      </c>
      <c r="D60" s="193"/>
      <c r="E60" s="194"/>
      <c r="F60" s="99">
        <f>'CMH Wrksht'!M60</f>
        <v>0</v>
      </c>
      <c r="G60" s="170">
        <f t="shared" si="7"/>
        <v>0</v>
      </c>
      <c r="H60" s="196"/>
      <c r="I60" s="171">
        <f t="shared" si="8"/>
        <v>0</v>
      </c>
      <c r="J60" s="195" t="str">
        <f t="shared" si="9"/>
        <v>XXXXXXXXXX</v>
      </c>
      <c r="K60" s="196"/>
      <c r="L60" s="165">
        <f t="shared" si="10"/>
        <v>0</v>
      </c>
    </row>
    <row r="61" spans="1:12" x14ac:dyDescent="0.35">
      <c r="A61" s="53">
        <f>'CMH Wrksht'!A61</f>
        <v>0</v>
      </c>
      <c r="B61" s="168">
        <f>'CMH Wrksht'!B61</f>
        <v>0</v>
      </c>
      <c r="C61" s="177">
        <f>'CMH Wrksht'!F61</f>
        <v>0</v>
      </c>
      <c r="D61" s="97"/>
      <c r="E61" s="98"/>
      <c r="F61" s="99">
        <f>'CMH Wrksht'!M61</f>
        <v>0</v>
      </c>
      <c r="G61" s="100">
        <f t="shared" si="3"/>
        <v>0</v>
      </c>
      <c r="H61" s="103"/>
      <c r="I61" s="101">
        <f t="shared" si="4"/>
        <v>0</v>
      </c>
      <c r="J61" s="102" t="str">
        <f t="shared" si="5"/>
        <v>XXXXXXXXXX</v>
      </c>
      <c r="K61" s="103"/>
      <c r="L61" s="58">
        <f t="shared" si="6"/>
        <v>0</v>
      </c>
    </row>
    <row r="62" spans="1:12" x14ac:dyDescent="0.35">
      <c r="A62" s="53">
        <f>'CMH Wrksht'!A62</f>
        <v>0</v>
      </c>
      <c r="B62" s="168">
        <f>'CMH Wrksht'!B62</f>
        <v>0</v>
      </c>
      <c r="C62" s="177">
        <f>'CMH Wrksht'!F62</f>
        <v>0</v>
      </c>
      <c r="D62" s="97"/>
      <c r="E62" s="98"/>
      <c r="F62" s="99">
        <f>'CMH Wrksht'!M62</f>
        <v>0</v>
      </c>
      <c r="G62" s="100">
        <f t="shared" si="3"/>
        <v>0</v>
      </c>
      <c r="H62" s="103"/>
      <c r="I62" s="101">
        <f t="shared" si="4"/>
        <v>0</v>
      </c>
      <c r="J62" s="102" t="str">
        <f t="shared" si="5"/>
        <v>XXXXXXXXXX</v>
      </c>
      <c r="K62" s="103"/>
      <c r="L62" s="58">
        <f t="shared" si="6"/>
        <v>0</v>
      </c>
    </row>
    <row r="63" spans="1:12" ht="6.75" customHeight="1" x14ac:dyDescent="0.35">
      <c r="A63" s="64">
        <f>'CMH Wrksht'!A63</f>
        <v>0</v>
      </c>
      <c r="B63" s="65">
        <f>'CMH Wrksht'!B63</f>
        <v>0</v>
      </c>
      <c r="C63" s="65">
        <f>'CMH Wrksht'!F63</f>
        <v>0</v>
      </c>
      <c r="D63" s="66"/>
      <c r="J63" s="104"/>
    </row>
    <row r="64" spans="1:12" ht="15" customHeight="1" thickBot="1" x14ac:dyDescent="0.4">
      <c r="A64" s="105" t="s">
        <v>172</v>
      </c>
      <c r="B64" s="106" t="s">
        <v>348</v>
      </c>
      <c r="C64" s="106">
        <f>'CMH Wrksht'!F64</f>
        <v>0</v>
      </c>
      <c r="D64" s="107"/>
      <c r="E64" s="108"/>
      <c r="F64" s="109">
        <f>SUM(F27:F63)</f>
        <v>0</v>
      </c>
      <c r="G64" s="109">
        <f>SUM(G27:G63)</f>
        <v>0</v>
      </c>
      <c r="H64" s="109">
        <f>SUM(H27:H63)</f>
        <v>0</v>
      </c>
      <c r="I64" s="109">
        <f>SUM(I27:I63)</f>
        <v>0</v>
      </c>
      <c r="J64" s="110" t="e">
        <f>ROUND(MAX((E64/$C$4*$C$6)-H64,(E64-H64)/$C$5),2)</f>
        <v>#DIV/0!</v>
      </c>
      <c r="K64" s="111">
        <f>SUM(K27:K63)</f>
        <v>0</v>
      </c>
      <c r="L64" s="109">
        <f>SUM(L27:L63)</f>
        <v>0</v>
      </c>
    </row>
    <row r="65" spans="1:12" ht="15" customHeight="1" thickBot="1" x14ac:dyDescent="0.4">
      <c r="A65" s="79">
        <f>'CMH Wrksht'!A65</f>
        <v>0</v>
      </c>
      <c r="B65" s="79">
        <f>'CMH Wrksht'!B65</f>
        <v>0</v>
      </c>
      <c r="C65" s="50">
        <f>'CMH Wrksht'!F65</f>
        <v>0</v>
      </c>
      <c r="D65" s="79"/>
      <c r="E65" s="112" t="str">
        <f>IF((SUM(E27:E63))&gt;E64,"Please check funding above","")</f>
        <v/>
      </c>
      <c r="K65" s="113" t="e">
        <f>MIN(J64,I64)</f>
        <v>#DIV/0!</v>
      </c>
      <c r="L65" s="114" t="s">
        <v>147</v>
      </c>
    </row>
    <row r="66" spans="1:12" ht="16.5" customHeight="1" x14ac:dyDescent="0.35">
      <c r="A66" s="51" t="s">
        <v>173</v>
      </c>
      <c r="B66" s="52" t="s">
        <v>343</v>
      </c>
      <c r="C66" s="65">
        <f>'CMH Wrksht'!F66</f>
        <v>0</v>
      </c>
      <c r="D66" s="66"/>
    </row>
    <row r="67" spans="1:12" x14ac:dyDescent="0.35">
      <c r="A67" s="53">
        <f>'CMH Wrksht'!A67</f>
        <v>3</v>
      </c>
      <c r="B67" s="61" t="str">
        <f>'CMH Wrksht'!B67</f>
        <v>Crisis Stabilization</v>
      </c>
      <c r="C67" s="55" t="str">
        <f>'CMH Wrksht'!F67</f>
        <v>Day</v>
      </c>
      <c r="D67" s="244">
        <v>303.67</v>
      </c>
      <c r="E67" s="98"/>
      <c r="F67" s="99">
        <f>'CMH Wrksht'!M67</f>
        <v>0</v>
      </c>
      <c r="G67" s="100">
        <f t="shared" si="3"/>
        <v>0</v>
      </c>
      <c r="H67" s="103"/>
      <c r="I67" s="101">
        <f t="shared" ref="I67:I72" si="11">ROUND(G67-H67,2)</f>
        <v>0</v>
      </c>
      <c r="J67" s="102" t="str">
        <f t="shared" ref="J67:J72" si="12">IF(E67="","XXXXXXXXXX",ROUND(MAX((E67/$C$4*$C$6)-H67,(E67-H67)/$C$5),2))</f>
        <v>XXXXXXXXXX</v>
      </c>
      <c r="K67" s="103"/>
      <c r="L67" s="58">
        <f t="shared" ref="L67:L72" si="13">IF(D67="",0,K67/D67)</f>
        <v>0</v>
      </c>
    </row>
    <row r="68" spans="1:12" x14ac:dyDescent="0.35">
      <c r="A68" s="53">
        <f>'CMH Wrksht'!A68</f>
        <v>4</v>
      </c>
      <c r="B68" s="61" t="str">
        <f>'CMH Wrksht'!B68</f>
        <v>Crisis Support/Emergency - Client Specific</v>
      </c>
      <c r="C68" s="55" t="str">
        <f>'CMH Wrksht'!F68</f>
        <v>Hours</v>
      </c>
      <c r="D68" s="244">
        <v>64.89</v>
      </c>
      <c r="E68" s="98"/>
      <c r="F68" s="99">
        <f>'CMH Wrksht'!M68</f>
        <v>0</v>
      </c>
      <c r="G68" s="100">
        <f t="shared" si="3"/>
        <v>0</v>
      </c>
      <c r="H68" s="103"/>
      <c r="I68" s="101">
        <f t="shared" si="11"/>
        <v>0</v>
      </c>
      <c r="J68" s="102" t="str">
        <f t="shared" si="12"/>
        <v>XXXXXXXXXX</v>
      </c>
      <c r="K68" s="103"/>
      <c r="L68" s="58">
        <f t="shared" si="13"/>
        <v>0</v>
      </c>
    </row>
    <row r="69" spans="1:12" x14ac:dyDescent="0.35">
      <c r="A69" s="53">
        <f>'CMH Wrksht'!A69</f>
        <v>4</v>
      </c>
      <c r="B69" s="61" t="str">
        <f>'CMH Wrksht'!B69</f>
        <v>Crisis Support/Emergency - Non-Client Specific</v>
      </c>
      <c r="C69" s="55" t="str">
        <f>'CMH Wrksht'!F69</f>
        <v>Hours</v>
      </c>
      <c r="D69" s="244">
        <v>64.89</v>
      </c>
      <c r="E69" s="98"/>
      <c r="F69" s="99">
        <f>'CMH Wrksht'!M69</f>
        <v>0</v>
      </c>
      <c r="G69" s="100">
        <f t="shared" si="3"/>
        <v>0</v>
      </c>
      <c r="H69" s="103"/>
      <c r="I69" s="101">
        <f t="shared" si="11"/>
        <v>0</v>
      </c>
      <c r="J69" s="102" t="str">
        <f t="shared" si="12"/>
        <v>XXXXXXXXXX</v>
      </c>
      <c r="K69" s="103"/>
      <c r="L69" s="58">
        <f t="shared" si="13"/>
        <v>0</v>
      </c>
    </row>
    <row r="70" spans="1:12" x14ac:dyDescent="0.35">
      <c r="A70" s="53">
        <f>'CMH Wrksht'!A70</f>
        <v>9</v>
      </c>
      <c r="B70" s="61" t="str">
        <f>'CMH Wrksht'!B70</f>
        <v>Inpatient</v>
      </c>
      <c r="C70" s="55" t="str">
        <f>'CMH Wrksht'!F70</f>
        <v>Days</v>
      </c>
      <c r="D70" s="244">
        <v>314.05</v>
      </c>
      <c r="E70" s="98"/>
      <c r="F70" s="99">
        <f>'CMH Wrksht'!M70</f>
        <v>0</v>
      </c>
      <c r="G70" s="100">
        <f t="shared" si="3"/>
        <v>0</v>
      </c>
      <c r="H70" s="103"/>
      <c r="I70" s="101">
        <f t="shared" si="11"/>
        <v>0</v>
      </c>
      <c r="J70" s="102" t="str">
        <f t="shared" si="12"/>
        <v>XXXXXXXXXX</v>
      </c>
      <c r="K70" s="103"/>
      <c r="L70" s="58">
        <f t="shared" si="13"/>
        <v>0</v>
      </c>
    </row>
    <row r="71" spans="1:12" x14ac:dyDescent="0.35">
      <c r="A71" s="53">
        <f>'CMH Wrksht'!A71</f>
        <v>0</v>
      </c>
      <c r="B71" s="168">
        <f>'CMH Wrksht'!B71</f>
        <v>0</v>
      </c>
      <c r="C71" s="177">
        <f>'CMH Wrksht'!F71</f>
        <v>0</v>
      </c>
      <c r="D71" s="97"/>
      <c r="E71" s="98"/>
      <c r="F71" s="99">
        <f>'CMH Wrksht'!M71</f>
        <v>0</v>
      </c>
      <c r="G71" s="100">
        <f t="shared" si="3"/>
        <v>0</v>
      </c>
      <c r="H71" s="103"/>
      <c r="I71" s="101">
        <f t="shared" si="11"/>
        <v>0</v>
      </c>
      <c r="J71" s="102" t="str">
        <f t="shared" si="12"/>
        <v>XXXXXXXXXX</v>
      </c>
      <c r="K71" s="103"/>
      <c r="L71" s="58">
        <f t="shared" si="13"/>
        <v>0</v>
      </c>
    </row>
    <row r="72" spans="1:12" x14ac:dyDescent="0.35">
      <c r="A72" s="53">
        <f>'CMH Wrksht'!A72</f>
        <v>0</v>
      </c>
      <c r="B72" s="168">
        <f>'CMH Wrksht'!B72</f>
        <v>0</v>
      </c>
      <c r="C72" s="177">
        <f>'CMH Wrksht'!F72</f>
        <v>0</v>
      </c>
      <c r="D72" s="97"/>
      <c r="E72" s="98"/>
      <c r="F72" s="99">
        <f>'CMH Wrksht'!M72</f>
        <v>0</v>
      </c>
      <c r="G72" s="100">
        <f t="shared" si="3"/>
        <v>0</v>
      </c>
      <c r="H72" s="103"/>
      <c r="I72" s="101">
        <f t="shared" si="11"/>
        <v>0</v>
      </c>
      <c r="J72" s="102" t="str">
        <f t="shared" si="12"/>
        <v>XXXXXXXXXX</v>
      </c>
      <c r="K72" s="103"/>
      <c r="L72" s="58">
        <f t="shared" si="13"/>
        <v>0</v>
      </c>
    </row>
    <row r="73" spans="1:12" ht="6.75" customHeight="1" x14ac:dyDescent="0.35">
      <c r="A73" s="64"/>
      <c r="B73" s="65"/>
      <c r="C73" s="65"/>
      <c r="D73" s="66"/>
      <c r="J73" s="104"/>
    </row>
    <row r="74" spans="1:12" ht="15" customHeight="1" thickBot="1" x14ac:dyDescent="0.4">
      <c r="A74" s="105" t="s">
        <v>173</v>
      </c>
      <c r="B74" s="106" t="s">
        <v>344</v>
      </c>
      <c r="C74" s="106"/>
      <c r="D74" s="107"/>
      <c r="E74" s="108"/>
      <c r="F74" s="109">
        <f>SUM(F66:F73)</f>
        <v>0</v>
      </c>
      <c r="G74" s="109">
        <f>SUM(G66:G73)</f>
        <v>0</v>
      </c>
      <c r="H74" s="109">
        <f>SUM(H66:H73)</f>
        <v>0</v>
      </c>
      <c r="I74" s="109">
        <f>SUM(I66:I73)</f>
        <v>0</v>
      </c>
      <c r="J74" s="110" t="e">
        <f>ROUND(MAX((E74/$C$4*$C$6)-H74,(E74-H74)/$C$5),2)</f>
        <v>#DIV/0!</v>
      </c>
      <c r="K74" s="111">
        <f>SUM(K66:K73)</f>
        <v>0</v>
      </c>
      <c r="L74" s="109">
        <f>SUM(L66:L73)</f>
        <v>0</v>
      </c>
    </row>
    <row r="75" spans="1:12" ht="15" customHeight="1" thickBot="1" x14ac:dyDescent="0.4">
      <c r="A75" s="79"/>
      <c r="B75" s="79"/>
      <c r="C75" s="50"/>
      <c r="D75" s="79"/>
      <c r="E75" s="112" t="str">
        <f>IF((SUM(E66:E73))&gt;E74,"Please check funding above","")</f>
        <v/>
      </c>
      <c r="K75" s="113" t="e">
        <f>MIN(J74,I74)</f>
        <v>#DIV/0!</v>
      </c>
      <c r="L75" s="114" t="s">
        <v>147</v>
      </c>
    </row>
    <row r="76" spans="1:12" x14ac:dyDescent="0.35">
      <c r="A76" s="51" t="s">
        <v>174</v>
      </c>
      <c r="B76" s="52" t="s">
        <v>345</v>
      </c>
      <c r="C76" s="65">
        <f>'CMH Wrksht'!F83</f>
        <v>0</v>
      </c>
      <c r="D76" s="66"/>
    </row>
    <row r="77" spans="1:12" x14ac:dyDescent="0.35">
      <c r="A77" s="53">
        <f>'CMH Wrksht'!A77</f>
        <v>30</v>
      </c>
      <c r="B77" s="61" t="str">
        <f>'CMH Wrksht'!B77</f>
        <v>Information and Referal</v>
      </c>
      <c r="C77" s="55" t="str">
        <f>'CMH Wrksht'!F77</f>
        <v>Hours</v>
      </c>
      <c r="D77" s="97"/>
      <c r="E77" s="98"/>
      <c r="F77" s="99">
        <f>'CMH Wrksht'!M77</f>
        <v>0</v>
      </c>
      <c r="G77" s="100">
        <f t="shared" ref="G77:G84" si="14">D77*F77</f>
        <v>0</v>
      </c>
      <c r="H77" s="103"/>
      <c r="I77" s="101">
        <f t="shared" ref="I77:I84" si="15">ROUND(G77-H77,2)</f>
        <v>0</v>
      </c>
      <c r="J77" s="102" t="str">
        <f t="shared" ref="J77:J84" si="16">IF(E77="","XXXXXXXXXX",ROUND(MAX((E77/$C$4*$C$6)-H77,(E77-H77)/$C$5),2))</f>
        <v>XXXXXXXXXX</v>
      </c>
      <c r="K77" s="103"/>
      <c r="L77" s="58">
        <f t="shared" ref="L77:L84" si="17">IF(D77="",0,K77/D77)</f>
        <v>0</v>
      </c>
    </row>
    <row r="78" spans="1:12" x14ac:dyDescent="0.35">
      <c r="A78" s="53">
        <f>'CMH Wrksht'!A78</f>
        <v>48</v>
      </c>
      <c r="B78" s="61" t="str">
        <f>'CMH Wrksht'!B78</f>
        <v>Prevention - Indicated</v>
      </c>
      <c r="C78" s="55" t="str">
        <f>'CMH Wrksht'!F78</f>
        <v>Hours</v>
      </c>
      <c r="D78" s="244">
        <v>59.97</v>
      </c>
      <c r="E78" s="98"/>
      <c r="F78" s="99">
        <f>'CMH Wrksht'!M78</f>
        <v>0</v>
      </c>
      <c r="G78" s="100">
        <f t="shared" si="14"/>
        <v>0</v>
      </c>
      <c r="H78" s="103"/>
      <c r="I78" s="101">
        <f t="shared" si="15"/>
        <v>0</v>
      </c>
      <c r="J78" s="102" t="str">
        <f t="shared" si="16"/>
        <v>XXXXXXXXXX</v>
      </c>
      <c r="K78" s="103"/>
      <c r="L78" s="58">
        <f t="shared" si="17"/>
        <v>0</v>
      </c>
    </row>
    <row r="79" spans="1:12" x14ac:dyDescent="0.35">
      <c r="A79" s="53">
        <f>'CMH Wrksht'!A79</f>
        <v>49</v>
      </c>
      <c r="B79" s="61" t="str">
        <f>'CMH Wrksht'!B79</f>
        <v>Prevention - Selective - Client Specific Form</v>
      </c>
      <c r="C79" s="55" t="str">
        <f>'CMH Wrksht'!F79</f>
        <v>Hours</v>
      </c>
      <c r="D79" s="244">
        <v>59.97</v>
      </c>
      <c r="E79" s="98"/>
      <c r="F79" s="99">
        <f>'CMH Wrksht'!M79</f>
        <v>0</v>
      </c>
      <c r="G79" s="100">
        <f t="shared" si="14"/>
        <v>0</v>
      </c>
      <c r="H79" s="103"/>
      <c r="I79" s="101">
        <f t="shared" si="15"/>
        <v>0</v>
      </c>
      <c r="J79" s="102" t="str">
        <f t="shared" si="16"/>
        <v>XXXXXXXXXX</v>
      </c>
      <c r="K79" s="103"/>
      <c r="L79" s="58">
        <f t="shared" si="17"/>
        <v>0</v>
      </c>
    </row>
    <row r="80" spans="1:12" x14ac:dyDescent="0.35">
      <c r="A80" s="53">
        <f>'CMH Wrksht'!A80</f>
        <v>49</v>
      </c>
      <c r="B80" s="61" t="str">
        <f>'CMH Wrksht'!B80</f>
        <v>Prevention - Selective - Non-Client Specific</v>
      </c>
      <c r="C80" s="55" t="str">
        <f>'CMH Wrksht'!F80</f>
        <v>Hours</v>
      </c>
      <c r="D80" s="244">
        <v>59.97</v>
      </c>
      <c r="E80" s="98"/>
      <c r="F80" s="99">
        <f>'CMH Wrksht'!M80</f>
        <v>0</v>
      </c>
      <c r="G80" s="100">
        <f t="shared" si="14"/>
        <v>0</v>
      </c>
      <c r="H80" s="103"/>
      <c r="I80" s="101">
        <f t="shared" si="15"/>
        <v>0</v>
      </c>
      <c r="J80" s="102" t="str">
        <f t="shared" si="16"/>
        <v>XXXXXXXXXX</v>
      </c>
      <c r="K80" s="103"/>
      <c r="L80" s="58">
        <f t="shared" si="17"/>
        <v>0</v>
      </c>
    </row>
    <row r="81" spans="1:12" s="185" customFormat="1" x14ac:dyDescent="0.35">
      <c r="A81" s="249">
        <f>'CMH Wrksht'!A81</f>
        <v>50</v>
      </c>
      <c r="B81" s="253" t="str">
        <f>'CMH Wrksht'!B81</f>
        <v>Prevention - Universal Direct</v>
      </c>
      <c r="C81" s="251" t="str">
        <f>'CMH Wrksht'!F81</f>
        <v>Hours</v>
      </c>
      <c r="D81" s="244">
        <v>59.97</v>
      </c>
      <c r="E81" s="194"/>
      <c r="F81" s="99">
        <f>'CMH Wrksht'!M81</f>
        <v>0</v>
      </c>
      <c r="G81" s="170">
        <f t="shared" ref="G81:G82" si="18">D81*F81</f>
        <v>0</v>
      </c>
      <c r="H81" s="196"/>
      <c r="I81" s="171">
        <f t="shared" ref="I81:I82" si="19">ROUND(G81-H81,2)</f>
        <v>0</v>
      </c>
      <c r="J81" s="195" t="str">
        <f t="shared" ref="J81:J82" si="20">IF(E81="","XXXXXXXXXX",ROUND(MAX((E81/$C$4*$C$6)-H81,(E81-H81)/$C$5),2))</f>
        <v>XXXXXXXXXX</v>
      </c>
      <c r="K81" s="196"/>
      <c r="L81" s="165">
        <f t="shared" ref="L81:L82" si="21">IF(D81="",0,K81/D81)</f>
        <v>0</v>
      </c>
    </row>
    <row r="82" spans="1:12" s="185" customFormat="1" x14ac:dyDescent="0.35">
      <c r="A82" s="249">
        <f>'CMH Wrksht'!A82</f>
        <v>51</v>
      </c>
      <c r="B82" s="253" t="str">
        <f>'CMH Wrksht'!B82</f>
        <v>Prevention - Universal Indirect</v>
      </c>
      <c r="C82" s="251" t="str">
        <f>'CMH Wrksht'!F82</f>
        <v>Hours</v>
      </c>
      <c r="D82" s="244">
        <v>59.97</v>
      </c>
      <c r="E82" s="194"/>
      <c r="F82" s="99">
        <f>'CMH Wrksht'!M82</f>
        <v>0</v>
      </c>
      <c r="G82" s="170">
        <f t="shared" si="18"/>
        <v>0</v>
      </c>
      <c r="H82" s="196"/>
      <c r="I82" s="171">
        <f t="shared" si="19"/>
        <v>0</v>
      </c>
      <c r="J82" s="195" t="str">
        <f t="shared" si="20"/>
        <v>XXXXXXXXXX</v>
      </c>
      <c r="K82" s="196"/>
      <c r="L82" s="165">
        <f t="shared" si="21"/>
        <v>0</v>
      </c>
    </row>
    <row r="83" spans="1:12" x14ac:dyDescent="0.35">
      <c r="A83" s="53">
        <f>'CMH Wrksht'!A83</f>
        <v>0</v>
      </c>
      <c r="B83" s="168">
        <f>'CMH Wrksht'!B83</f>
        <v>0</v>
      </c>
      <c r="C83" s="177">
        <f>'CMH Wrksht'!F83</f>
        <v>0</v>
      </c>
      <c r="D83" s="97"/>
      <c r="E83" s="98"/>
      <c r="F83" s="99">
        <f>'CMH Wrksht'!M83</f>
        <v>0</v>
      </c>
      <c r="G83" s="100">
        <f t="shared" si="14"/>
        <v>0</v>
      </c>
      <c r="H83" s="103"/>
      <c r="I83" s="101">
        <f t="shared" si="15"/>
        <v>0</v>
      </c>
      <c r="J83" s="102" t="str">
        <f t="shared" si="16"/>
        <v>XXXXXXXXXX</v>
      </c>
      <c r="K83" s="103"/>
      <c r="L83" s="58">
        <f t="shared" si="17"/>
        <v>0</v>
      </c>
    </row>
    <row r="84" spans="1:12" x14ac:dyDescent="0.35">
      <c r="A84" s="53">
        <f>'CMH Wrksht'!A84</f>
        <v>0</v>
      </c>
      <c r="B84" s="168">
        <f>'CMH Wrksht'!B84</f>
        <v>0</v>
      </c>
      <c r="C84" s="177">
        <f>'CMH Wrksht'!F84</f>
        <v>0</v>
      </c>
      <c r="D84" s="97"/>
      <c r="E84" s="98"/>
      <c r="F84" s="99">
        <f>'CMH Wrksht'!M84</f>
        <v>0</v>
      </c>
      <c r="G84" s="100">
        <f t="shared" si="14"/>
        <v>0</v>
      </c>
      <c r="H84" s="103"/>
      <c r="I84" s="101">
        <f t="shared" si="15"/>
        <v>0</v>
      </c>
      <c r="J84" s="102" t="str">
        <f t="shared" si="16"/>
        <v>XXXXXXXXXX</v>
      </c>
      <c r="K84" s="103"/>
      <c r="L84" s="58">
        <f t="shared" si="17"/>
        <v>0</v>
      </c>
    </row>
    <row r="85" spans="1:12" x14ac:dyDescent="0.35">
      <c r="A85" s="64"/>
      <c r="B85" s="65"/>
      <c r="C85" s="65"/>
      <c r="D85" s="66"/>
      <c r="J85" s="104"/>
    </row>
    <row r="86" spans="1:12" ht="15" thickBot="1" x14ac:dyDescent="0.4">
      <c r="A86" s="105" t="s">
        <v>173</v>
      </c>
      <c r="B86" s="106" t="s">
        <v>346</v>
      </c>
      <c r="C86" s="106"/>
      <c r="D86" s="107"/>
      <c r="E86" s="108"/>
      <c r="F86" s="109">
        <f>SUM(F76:F85)</f>
        <v>0</v>
      </c>
      <c r="G86" s="109">
        <f>SUM(G76:G85)</f>
        <v>0</v>
      </c>
      <c r="H86" s="109">
        <f>SUM(H76:H85)</f>
        <v>0</v>
      </c>
      <c r="I86" s="109">
        <f>SUM(I76:I85)</f>
        <v>0</v>
      </c>
      <c r="J86" s="110" t="e">
        <f>ROUND(MAX((E86/$C$4*$C$6)-H86,(E86-H86)/$C$5),2)</f>
        <v>#DIV/0!</v>
      </c>
      <c r="K86" s="111">
        <f>SUM(K76:K85)</f>
        <v>0</v>
      </c>
      <c r="L86" s="109">
        <f>SUM(L76:L85)</f>
        <v>0</v>
      </c>
    </row>
    <row r="87" spans="1:12" ht="15" customHeight="1" thickBot="1" x14ac:dyDescent="0.4">
      <c r="A87" s="79"/>
      <c r="B87" s="79"/>
      <c r="C87" s="50"/>
      <c r="D87" s="79"/>
      <c r="E87" s="112" t="str">
        <f>IF((SUM(E76:E85))&gt;E86,"Please check funding above","")</f>
        <v/>
      </c>
      <c r="K87" s="113" t="e">
        <f>MIN(J86,I86)</f>
        <v>#DIV/0!</v>
      </c>
      <c r="L87" s="114" t="s">
        <v>147</v>
      </c>
    </row>
    <row r="88" spans="1:12" ht="5.25" customHeight="1" x14ac:dyDescent="0.35">
      <c r="A88" s="64"/>
      <c r="B88" s="65"/>
      <c r="C88" s="65"/>
      <c r="D88" s="66"/>
      <c r="J88" s="104"/>
    </row>
    <row r="89" spans="1:12" x14ac:dyDescent="0.35">
      <c r="A89" s="105"/>
      <c r="B89" s="106" t="s">
        <v>175</v>
      </c>
      <c r="C89" s="106"/>
      <c r="D89" s="107"/>
      <c r="E89" s="109">
        <f t="shared" ref="E89:L89" si="22">E25+E64+E74+E86</f>
        <v>0</v>
      </c>
      <c r="F89" s="109">
        <f t="shared" si="22"/>
        <v>0</v>
      </c>
      <c r="G89" s="109">
        <f t="shared" si="22"/>
        <v>0</v>
      </c>
      <c r="H89" s="109">
        <f t="shared" si="22"/>
        <v>0</v>
      </c>
      <c r="I89" s="109">
        <f t="shared" si="22"/>
        <v>0</v>
      </c>
      <c r="J89" s="109" t="e">
        <f t="shared" si="22"/>
        <v>#DIV/0!</v>
      </c>
      <c r="K89" s="109">
        <f t="shared" si="22"/>
        <v>0</v>
      </c>
      <c r="L89" s="109">
        <f t="shared" si="22"/>
        <v>0</v>
      </c>
    </row>
    <row r="90" spans="1:12" x14ac:dyDescent="0.35">
      <c r="A90" s="64"/>
      <c r="B90" s="66"/>
      <c r="C90" s="66"/>
    </row>
    <row r="91" spans="1:12" x14ac:dyDescent="0.35">
      <c r="A91" s="64"/>
      <c r="B91" s="65"/>
      <c r="C91" s="66"/>
    </row>
    <row r="92" spans="1:12" ht="15.5" x14ac:dyDescent="0.35">
      <c r="A92" s="18" t="s">
        <v>33</v>
      </c>
      <c r="B92" s="19"/>
      <c r="C92" s="19"/>
      <c r="D92" s="19"/>
      <c r="E92" s="19"/>
      <c r="F92" s="19"/>
      <c r="G92" s="19"/>
      <c r="H92" s="19"/>
      <c r="I92" s="19"/>
      <c r="J92" s="67"/>
      <c r="K92" s="68"/>
      <c r="L92" s="69"/>
    </row>
    <row r="93" spans="1:12" s="185" customFormat="1" ht="27.75" customHeight="1" x14ac:dyDescent="0.35">
      <c r="A93" s="347" t="str">
        <f>Master!$B$30</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3" s="348"/>
      <c r="C93" s="348"/>
      <c r="D93" s="348"/>
      <c r="E93" s="348"/>
      <c r="F93" s="348"/>
      <c r="G93" s="348"/>
      <c r="H93" s="348"/>
      <c r="I93" s="348"/>
      <c r="J93" s="348"/>
      <c r="K93" s="348"/>
      <c r="L93" s="349"/>
    </row>
    <row r="94" spans="1:12" s="185" customFormat="1" ht="15.5" x14ac:dyDescent="0.35">
      <c r="A94" s="24" t="str">
        <f>Master!$B$31</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4" s="21"/>
      <c r="C94" s="21"/>
      <c r="D94" s="21"/>
      <c r="E94" s="21"/>
      <c r="F94" s="21"/>
      <c r="G94" s="21"/>
      <c r="H94" s="21"/>
      <c r="I94" s="21"/>
      <c r="J94" s="22"/>
      <c r="K94" s="23"/>
      <c r="L94" s="70"/>
    </row>
    <row r="95" spans="1:12" s="185" customFormat="1" ht="15.5" x14ac:dyDescent="0.35">
      <c r="A95" s="24" t="str">
        <f>Master!$B$32</f>
        <v>By signing this report, I certify that, at time of submission, "YTD Units", "YTD Earnings", "YTD Paid Amounts", and "Amount Due" takes into consideration that DCF is the payer of last resort and do not include units that can be billed to other funding sources.</v>
      </c>
      <c r="B95" s="21"/>
      <c r="C95" s="21"/>
      <c r="D95" s="21"/>
      <c r="E95" s="21"/>
      <c r="F95" s="21"/>
      <c r="G95" s="21"/>
      <c r="H95" s="21"/>
      <c r="I95" s="21"/>
      <c r="J95" s="22"/>
      <c r="K95" s="23"/>
      <c r="L95" s="70"/>
    </row>
    <row r="96" spans="1:12" ht="15.5" x14ac:dyDescent="0.35">
      <c r="A96" s="24"/>
      <c r="B96" s="25"/>
      <c r="C96" s="25"/>
      <c r="D96" s="25"/>
      <c r="E96" s="25"/>
      <c r="F96" s="25"/>
      <c r="G96" s="25"/>
      <c r="H96" s="25"/>
      <c r="I96" s="25"/>
      <c r="J96" s="22"/>
      <c r="K96" s="23"/>
      <c r="L96" s="70"/>
    </row>
    <row r="97" spans="1:12" ht="15.5" x14ac:dyDescent="0.35">
      <c r="A97" s="332">
        <f>Master!$B$35</f>
        <v>0</v>
      </c>
      <c r="B97" s="333"/>
      <c r="C97" s="71"/>
      <c r="D97" s="333">
        <f>Master!$E$35</f>
        <v>0</v>
      </c>
      <c r="E97" s="333"/>
      <c r="F97" s="71"/>
      <c r="G97" s="72">
        <f>Master!$G$35</f>
        <v>0</v>
      </c>
      <c r="H97" s="21"/>
      <c r="I97" s="21"/>
      <c r="J97" s="22"/>
      <c r="K97" s="23"/>
      <c r="L97" s="70"/>
    </row>
    <row r="98" spans="1:12" ht="15.5" x14ac:dyDescent="0.35">
      <c r="A98" s="73" t="s">
        <v>34</v>
      </c>
      <c r="B98" s="74"/>
      <c r="C98" s="31"/>
      <c r="D98" s="30" t="s">
        <v>35</v>
      </c>
      <c r="E98" s="31"/>
      <c r="F98" s="75"/>
      <c r="G98" s="30" t="s">
        <v>36</v>
      </c>
      <c r="H98" s="75"/>
      <c r="I98" s="75"/>
      <c r="J98" s="76"/>
      <c r="K98" s="77"/>
      <c r="L98" s="78"/>
    </row>
    <row r="99" spans="1:12" x14ac:dyDescent="0.35">
      <c r="A99" s="120"/>
      <c r="B99" s="66"/>
      <c r="C99" s="66"/>
    </row>
    <row r="100" spans="1:12" x14ac:dyDescent="0.35">
      <c r="A100" s="79"/>
      <c r="B100" s="80"/>
      <c r="C100" s="80"/>
    </row>
    <row r="101" spans="1:12" x14ac:dyDescent="0.35">
      <c r="A101" s="64"/>
      <c r="B101" s="65"/>
      <c r="C101" s="66"/>
    </row>
    <row r="102" spans="1:12" x14ac:dyDescent="0.35">
      <c r="A102" s="64"/>
      <c r="B102" s="65"/>
      <c r="C102" s="66"/>
    </row>
    <row r="103" spans="1:12" x14ac:dyDescent="0.35">
      <c r="A103" s="64"/>
      <c r="B103" s="65"/>
      <c r="C103" s="66"/>
    </row>
    <row r="104" spans="1:12" x14ac:dyDescent="0.35">
      <c r="A104" s="64"/>
      <c r="B104" s="65"/>
      <c r="C104" s="66"/>
    </row>
    <row r="105" spans="1:12" x14ac:dyDescent="0.35">
      <c r="A105" s="64"/>
      <c r="B105" s="65"/>
      <c r="C105" s="66"/>
    </row>
    <row r="106" spans="1:12" x14ac:dyDescent="0.35">
      <c r="A106" s="64"/>
      <c r="B106" s="65"/>
      <c r="C106" s="66"/>
    </row>
    <row r="107" spans="1:12" x14ac:dyDescent="0.35">
      <c r="A107" s="81"/>
      <c r="B107" s="65"/>
      <c r="C107" s="65"/>
    </row>
    <row r="108" spans="1:12" x14ac:dyDescent="0.35">
      <c r="A108" s="79"/>
      <c r="B108" s="80"/>
      <c r="C108" s="80"/>
    </row>
    <row r="109" spans="1:12" x14ac:dyDescent="0.35">
      <c r="A109" s="64"/>
      <c r="B109" s="65"/>
      <c r="C109" s="66"/>
    </row>
    <row r="110" spans="1:12" x14ac:dyDescent="0.35">
      <c r="A110" s="64"/>
      <c r="B110" s="65"/>
      <c r="C110" s="66"/>
    </row>
    <row r="111" spans="1:12" x14ac:dyDescent="0.35">
      <c r="A111" s="64"/>
      <c r="B111" s="65"/>
      <c r="C111" s="66"/>
    </row>
    <row r="112" spans="1:12" x14ac:dyDescent="0.35">
      <c r="A112" s="64"/>
      <c r="B112" s="65"/>
      <c r="C112" s="66"/>
    </row>
    <row r="113" spans="1:3" x14ac:dyDescent="0.35">
      <c r="A113" s="64"/>
      <c r="B113" s="65"/>
      <c r="C113" s="66"/>
    </row>
    <row r="114" spans="1:3" x14ac:dyDescent="0.35">
      <c r="A114" s="64"/>
      <c r="B114" s="65"/>
      <c r="C114" s="66"/>
    </row>
    <row r="115" spans="1:3" x14ac:dyDescent="0.35">
      <c r="A115" s="79"/>
      <c r="B115" s="66"/>
      <c r="C115" s="66"/>
    </row>
    <row r="116" spans="1:3" x14ac:dyDescent="0.35">
      <c r="A116" s="79"/>
      <c r="B116" s="80"/>
      <c r="C116" s="80"/>
    </row>
    <row r="117" spans="1:3" x14ac:dyDescent="0.35">
      <c r="A117" s="64"/>
      <c r="B117" s="65"/>
      <c r="C117" s="66"/>
    </row>
    <row r="118" spans="1:3" x14ac:dyDescent="0.35">
      <c r="A118" s="64"/>
      <c r="B118" s="65"/>
      <c r="C118" s="66"/>
    </row>
    <row r="119" spans="1:3" x14ac:dyDescent="0.35">
      <c r="A119" s="79"/>
      <c r="B119" s="66"/>
      <c r="C119" s="66"/>
    </row>
    <row r="120" spans="1:3" x14ac:dyDescent="0.35">
      <c r="A120" s="79"/>
      <c r="B120" s="80"/>
      <c r="C120" s="80"/>
    </row>
    <row r="121" spans="1:3" x14ac:dyDescent="0.35">
      <c r="A121" s="64"/>
      <c r="B121" s="65"/>
      <c r="C121" s="66"/>
    </row>
    <row r="122" spans="1:3" x14ac:dyDescent="0.35">
      <c r="A122" s="64"/>
      <c r="B122" s="65"/>
      <c r="C122" s="66"/>
    </row>
    <row r="123" spans="1:3" x14ac:dyDescent="0.35">
      <c r="A123" s="64"/>
      <c r="B123" s="65"/>
      <c r="C123" s="66"/>
    </row>
    <row r="124" spans="1:3" x14ac:dyDescent="0.35">
      <c r="A124" s="64"/>
      <c r="B124" s="65"/>
      <c r="C124" s="66"/>
    </row>
    <row r="125" spans="1:3" x14ac:dyDescent="0.35">
      <c r="A125" s="64"/>
      <c r="B125" s="65"/>
      <c r="C125" s="66"/>
    </row>
    <row r="126" spans="1:3" x14ac:dyDescent="0.35">
      <c r="A126" s="64"/>
      <c r="B126" s="65"/>
      <c r="C126" s="65"/>
    </row>
    <row r="127" spans="1:3" x14ac:dyDescent="0.35">
      <c r="A127" s="82"/>
      <c r="B127" s="121"/>
      <c r="C127" s="80"/>
    </row>
    <row r="128" spans="1:3" x14ac:dyDescent="0.35">
      <c r="A128" s="82"/>
      <c r="B128" s="80"/>
      <c r="C128" s="80"/>
    </row>
    <row r="129" spans="1:3" x14ac:dyDescent="0.35">
      <c r="A129" s="64"/>
      <c r="B129" s="65"/>
      <c r="C129" s="66"/>
    </row>
    <row r="130" spans="1:3" x14ac:dyDescent="0.35">
      <c r="A130" s="64"/>
      <c r="B130" s="65"/>
      <c r="C130" s="66"/>
    </row>
    <row r="131" spans="1:3" x14ac:dyDescent="0.35">
      <c r="A131" s="64"/>
      <c r="B131" s="66"/>
      <c r="C131" s="66"/>
    </row>
    <row r="132" spans="1:3" x14ac:dyDescent="0.35">
      <c r="A132" s="64"/>
      <c r="B132" s="65"/>
      <c r="C132" s="66"/>
    </row>
    <row r="133" spans="1:3" x14ac:dyDescent="0.35">
      <c r="A133" s="64"/>
      <c r="B133" s="65"/>
      <c r="C133" s="66"/>
    </row>
    <row r="134" spans="1:3" x14ac:dyDescent="0.35">
      <c r="A134" s="64"/>
      <c r="B134" s="65"/>
      <c r="C134" s="66"/>
    </row>
    <row r="135" spans="1:3" x14ac:dyDescent="0.35">
      <c r="A135" s="64"/>
      <c r="B135" s="66"/>
      <c r="C135" s="66"/>
    </row>
    <row r="136" spans="1:3" x14ac:dyDescent="0.35">
      <c r="A136" s="64"/>
      <c r="B136" s="66"/>
      <c r="C136" s="66"/>
    </row>
    <row r="137" spans="1:3" x14ac:dyDescent="0.35">
      <c r="A137" s="64"/>
      <c r="B137" s="66"/>
      <c r="C137" s="66"/>
    </row>
    <row r="138" spans="1:3" x14ac:dyDescent="0.35">
      <c r="A138" s="64"/>
      <c r="B138" s="66"/>
      <c r="C138" s="66"/>
    </row>
    <row r="139" spans="1:3" x14ac:dyDescent="0.35">
      <c r="A139" s="64"/>
      <c r="B139" s="65"/>
      <c r="C139" s="66"/>
    </row>
    <row r="140" spans="1:3" x14ac:dyDescent="0.35">
      <c r="A140" s="64"/>
      <c r="B140" s="65"/>
      <c r="C140" s="66"/>
    </row>
    <row r="141" spans="1:3" x14ac:dyDescent="0.35">
      <c r="A141" s="64"/>
      <c r="B141" s="65"/>
      <c r="C141" s="66"/>
    </row>
    <row r="142" spans="1:3" x14ac:dyDescent="0.35">
      <c r="A142" s="64"/>
      <c r="B142" s="65"/>
      <c r="C142" s="66"/>
    </row>
    <row r="143" spans="1:3" x14ac:dyDescent="0.35">
      <c r="A143" s="64"/>
      <c r="B143" s="66"/>
      <c r="C143" s="66"/>
    </row>
    <row r="144" spans="1:3" x14ac:dyDescent="0.35">
      <c r="A144" s="64"/>
      <c r="B144" s="66"/>
      <c r="C144" s="66"/>
    </row>
    <row r="145" spans="1:3" x14ac:dyDescent="0.35">
      <c r="A145" s="64"/>
      <c r="B145" s="66"/>
      <c r="C145" s="66"/>
    </row>
    <row r="146" spans="1:3" x14ac:dyDescent="0.35">
      <c r="A146" s="64"/>
      <c r="B146" s="65"/>
      <c r="C146" s="66"/>
    </row>
    <row r="147" spans="1:3" x14ac:dyDescent="0.35">
      <c r="A147" s="64"/>
      <c r="B147" s="66"/>
      <c r="C147" s="66"/>
    </row>
    <row r="148" spans="1:3" x14ac:dyDescent="0.35">
      <c r="A148" s="84"/>
      <c r="B148" s="122"/>
      <c r="C148" s="85"/>
    </row>
    <row r="149" spans="1:3" x14ac:dyDescent="0.35">
      <c r="A149" s="64"/>
      <c r="B149" s="66"/>
      <c r="C149" s="66"/>
    </row>
    <row r="150" spans="1:3" x14ac:dyDescent="0.35">
      <c r="A150" s="64"/>
      <c r="B150" s="65"/>
      <c r="C150" s="66"/>
    </row>
    <row r="151" spans="1:3" x14ac:dyDescent="0.35">
      <c r="A151" s="83"/>
      <c r="B151" s="123"/>
      <c r="C151" s="124"/>
    </row>
    <row r="152" spans="1:3" x14ac:dyDescent="0.35">
      <c r="A152" s="79"/>
      <c r="B152" s="123"/>
      <c r="C152" s="124"/>
    </row>
    <row r="153" spans="1:3" x14ac:dyDescent="0.35">
      <c r="A153" s="83"/>
      <c r="B153" s="66"/>
      <c r="C153" s="124"/>
    </row>
    <row r="154" spans="1:3" x14ac:dyDescent="0.35">
      <c r="A154" s="83"/>
      <c r="B154" s="66"/>
      <c r="C154" s="124"/>
    </row>
    <row r="155" spans="1:3" x14ac:dyDescent="0.35">
      <c r="A155" s="79"/>
      <c r="B155" s="123"/>
      <c r="C155" s="124"/>
    </row>
  </sheetData>
  <sheetProtection algorithmName="SHA-512" hashValue="P9sUXA1L87/BL2T3k/yZQ9Xg4Yui6Ufr1zXbCgH5WSZaUdkxvTbiX5lajXUPjWLnpok9zMN9l6Q+SxBfzfUfwA==" saltValue="TH1q8h5ehbqG4Y2P/uPChw==" spinCount="100000" sheet="1" objects="1" scenarios="1" formatCells="0" formatColumns="0" formatRows="0"/>
  <mergeCells count="14">
    <mergeCell ref="A97:B97"/>
    <mergeCell ref="D97:E97"/>
    <mergeCell ref="C1:E1"/>
    <mergeCell ref="F1:I1"/>
    <mergeCell ref="C2:E2"/>
    <mergeCell ref="F2:I2"/>
    <mergeCell ref="C3:E3"/>
    <mergeCell ref="F3:I3"/>
    <mergeCell ref="C4:E4"/>
    <mergeCell ref="C5:E5"/>
    <mergeCell ref="C6:E6"/>
    <mergeCell ref="C7:E7"/>
    <mergeCell ref="C8:E8"/>
    <mergeCell ref="A93:L93"/>
  </mergeCells>
  <conditionalFormatting sqref="K25">
    <cfRule type="cellIs" dxfId="31" priority="4" operator="greaterThan">
      <formula>K26</formula>
    </cfRule>
  </conditionalFormatting>
  <conditionalFormatting sqref="K64">
    <cfRule type="cellIs" dxfId="30" priority="3" operator="greaterThan">
      <formula>K65</formula>
    </cfRule>
  </conditionalFormatting>
  <conditionalFormatting sqref="K74">
    <cfRule type="cellIs" dxfId="29" priority="2" operator="greaterThan">
      <formula>K75</formula>
    </cfRule>
  </conditionalFormatting>
  <conditionalFormatting sqref="K86">
    <cfRule type="cellIs" dxfId="28" priority="1" operator="greaterThan">
      <formula>K87</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77:K84 K67:K72 K28:K62">
      <formula1>IF(K15&lt;=MIN(I15,J15), TRUE, FALSE)</formula1>
    </dataValidation>
  </dataValidations>
  <hyperlinks>
    <hyperlink ref="L1" location="Master!A1" display="(Return to Master Tab)"/>
  </hyperlinks>
  <pageMargins left="0.7" right="0.7" top="0.75" bottom="0.75" header="0.3" footer="0.3"/>
  <pageSetup scale="4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Rates</vt:lpstr>
      <vt:lpstr>Version Control</vt:lpstr>
      <vt:lpstr>Master</vt:lpstr>
      <vt:lpstr>AMH Wrksht</vt:lpstr>
      <vt:lpstr>AMH Non-TANF Inv.</vt:lpstr>
      <vt:lpstr>AMH TANF Inv.</vt:lpstr>
      <vt:lpstr>AMH Special Funding Inv.</vt:lpstr>
      <vt:lpstr>CMH Wrksht</vt:lpstr>
      <vt:lpstr>CMH Non-TANF Inv.</vt:lpstr>
      <vt:lpstr>CMH Special Funding Inv.</vt:lpstr>
      <vt:lpstr>CMH BNET Inv.</vt:lpstr>
      <vt:lpstr>ASA Wrksht</vt:lpstr>
      <vt:lpstr>ASA Non-TANF Inv.</vt:lpstr>
      <vt:lpstr>ASA TANF Inv.</vt:lpstr>
      <vt:lpstr>ASA Special Funding Inv.</vt:lpstr>
      <vt:lpstr>CSA Wrksht</vt:lpstr>
      <vt:lpstr>CSA Non-TANF Inv.</vt:lpstr>
      <vt:lpstr>CSA TANF Inv.</vt:lpstr>
      <vt:lpstr>CSA Special Funding Inv.</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Fernandes</dc:creator>
  <cp:lastModifiedBy>Danica Mamby</cp:lastModifiedBy>
  <cp:lastPrinted>2015-01-23T19:31:53Z</cp:lastPrinted>
  <dcterms:created xsi:type="dcterms:W3CDTF">2014-12-12T20:20:43Z</dcterms:created>
  <dcterms:modified xsi:type="dcterms:W3CDTF">2018-07-09T18:40:20Z</dcterms:modified>
</cp:coreProperties>
</file>